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200" windowHeight="11295"/>
  </bookViews>
  <sheets>
    <sheet name="Lotto 1" sheetId="2" r:id="rId1"/>
  </sheets>
  <definedNames>
    <definedName name="_xlnm.Print_Area" localSheetId="0">'Lotto 1'!$A$1:$O$170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9" i="2" l="1"/>
  <c r="H133" i="2" l="1"/>
  <c r="J133" i="2" s="1"/>
  <c r="K133" i="2" s="1"/>
  <c r="H134" i="2"/>
  <c r="J134" i="2" s="1"/>
  <c r="K134" i="2" s="1"/>
  <c r="H135" i="2"/>
  <c r="J135" i="2" s="1"/>
  <c r="K135" i="2" s="1"/>
  <c r="H136" i="2"/>
  <c r="J136" i="2" s="1"/>
  <c r="K136" i="2" s="1"/>
  <c r="H137" i="2"/>
  <c r="J137" i="2" s="1"/>
  <c r="K137" i="2" s="1"/>
  <c r="H138" i="2"/>
  <c r="J138" i="2" s="1"/>
  <c r="K138" i="2" s="1"/>
  <c r="H139" i="2"/>
  <c r="J139" i="2" s="1"/>
  <c r="K139" i="2" s="1"/>
  <c r="H140" i="2"/>
  <c r="J140" i="2" s="1"/>
  <c r="K140" i="2" s="1"/>
  <c r="H141" i="2"/>
  <c r="J141" i="2" s="1"/>
  <c r="K141" i="2" s="1"/>
  <c r="H142" i="2"/>
  <c r="J142" i="2" s="1"/>
  <c r="K142" i="2" s="1"/>
  <c r="H143" i="2"/>
  <c r="J143" i="2" s="1"/>
  <c r="K143" i="2" s="1"/>
  <c r="H144" i="2"/>
  <c r="J144" i="2" s="1"/>
  <c r="K144" i="2" s="1"/>
  <c r="H145" i="2"/>
  <c r="J145" i="2" s="1"/>
  <c r="K145" i="2" s="1"/>
  <c r="H146" i="2"/>
  <c r="J146" i="2" s="1"/>
  <c r="K146" i="2" s="1"/>
  <c r="H147" i="2"/>
  <c r="J147" i="2" s="1"/>
  <c r="K147" i="2" s="1"/>
  <c r="H148" i="2"/>
  <c r="J148" i="2" s="1"/>
  <c r="K148" i="2" s="1"/>
  <c r="H149" i="2"/>
  <c r="J149" i="2" s="1"/>
  <c r="K149" i="2" s="1"/>
  <c r="H150" i="2"/>
  <c r="J150" i="2" s="1"/>
  <c r="K150" i="2" s="1"/>
  <c r="H151" i="2"/>
  <c r="J151" i="2" s="1"/>
  <c r="K151" i="2" s="1"/>
  <c r="H152" i="2"/>
  <c r="J152" i="2" s="1"/>
  <c r="K152" i="2" s="1"/>
  <c r="H153" i="2"/>
  <c r="J153" i="2" s="1"/>
  <c r="K153" i="2" s="1"/>
  <c r="H154" i="2"/>
  <c r="J154" i="2" s="1"/>
  <c r="K154" i="2" s="1"/>
  <c r="H155" i="2"/>
  <c r="J155" i="2" s="1"/>
  <c r="K155" i="2" s="1"/>
  <c r="H156" i="2"/>
  <c r="J156" i="2" s="1"/>
  <c r="K156" i="2" s="1"/>
  <c r="H157" i="2"/>
  <c r="J157" i="2" s="1"/>
  <c r="K157" i="2" s="1"/>
  <c r="H158" i="2"/>
  <c r="J158" i="2" s="1"/>
  <c r="K158" i="2" s="1"/>
  <c r="H159" i="2"/>
  <c r="J159" i="2" s="1"/>
  <c r="K159" i="2" s="1"/>
  <c r="H160" i="2"/>
  <c r="J160" i="2" s="1"/>
  <c r="K160" i="2" s="1"/>
  <c r="H161" i="2"/>
  <c r="J161" i="2" s="1"/>
  <c r="K161" i="2" s="1"/>
  <c r="H162" i="2"/>
  <c r="J162" i="2" s="1"/>
  <c r="K162" i="2" s="1"/>
  <c r="H163" i="2"/>
  <c r="J163" i="2" s="1"/>
  <c r="K163" i="2" s="1"/>
  <c r="H164" i="2"/>
  <c r="J164" i="2" s="1"/>
  <c r="K164" i="2" s="1"/>
  <c r="H165" i="2"/>
  <c r="J165" i="2" s="1"/>
  <c r="K165" i="2" s="1"/>
  <c r="H166" i="2"/>
  <c r="J166" i="2" s="1"/>
  <c r="K166" i="2" s="1"/>
  <c r="H167" i="2"/>
  <c r="J167" i="2" s="1"/>
  <c r="K167" i="2" s="1"/>
  <c r="H168" i="2"/>
  <c r="J168" i="2" s="1"/>
  <c r="K168" i="2" s="1"/>
  <c r="H127" i="2"/>
  <c r="H128" i="2"/>
  <c r="J128" i="2" s="1"/>
  <c r="K128" i="2" s="1"/>
  <c r="H129" i="2"/>
  <c r="J129" i="2" s="1"/>
  <c r="K129" i="2" s="1"/>
  <c r="H130" i="2"/>
  <c r="J130" i="2" s="1"/>
  <c r="K130" i="2" s="1"/>
  <c r="H131" i="2"/>
  <c r="J131" i="2" s="1"/>
  <c r="K131" i="2" s="1"/>
  <c r="H132" i="2"/>
  <c r="J132" i="2" s="1"/>
  <c r="K132" i="2" s="1"/>
  <c r="J127" i="2"/>
  <c r="K127" i="2" s="1"/>
  <c r="H126" i="2" l="1"/>
  <c r="J126" i="2" s="1"/>
  <c r="K126" i="2" s="1"/>
  <c r="H125" i="2"/>
  <c r="J125" i="2" s="1"/>
  <c r="K125" i="2" s="1"/>
  <c r="H124" i="2"/>
  <c r="J124" i="2" s="1"/>
  <c r="K124" i="2" s="1"/>
  <c r="J123" i="2"/>
  <c r="K123" i="2" s="1"/>
  <c r="H122" i="2"/>
  <c r="J122" i="2" s="1"/>
  <c r="K122" i="2" s="1"/>
  <c r="J121" i="2"/>
  <c r="K121" i="2" s="1"/>
  <c r="J120" i="2"/>
  <c r="K120" i="2" s="1"/>
  <c r="I119" i="2"/>
  <c r="H119" i="2"/>
  <c r="H118" i="2"/>
  <c r="J118" i="2" s="1"/>
  <c r="K118" i="2" s="1"/>
  <c r="H117" i="2"/>
  <c r="J117" i="2" s="1"/>
  <c r="K117" i="2" s="1"/>
  <c r="H116" i="2"/>
  <c r="J116" i="2" s="1"/>
  <c r="K116" i="2" s="1"/>
  <c r="H115" i="2"/>
  <c r="J115" i="2" s="1"/>
  <c r="K115" i="2" s="1"/>
  <c r="H114" i="2"/>
  <c r="J114" i="2" s="1"/>
  <c r="K114" i="2" s="1"/>
  <c r="H113" i="2"/>
  <c r="J113" i="2" s="1"/>
  <c r="K113" i="2" s="1"/>
  <c r="H112" i="2"/>
  <c r="J112" i="2" s="1"/>
  <c r="K112" i="2" s="1"/>
  <c r="H111" i="2"/>
  <c r="J111" i="2" s="1"/>
  <c r="K111" i="2" s="1"/>
  <c r="H110" i="2"/>
  <c r="J110" i="2" s="1"/>
  <c r="K110" i="2" s="1"/>
  <c r="H109" i="2"/>
  <c r="J109" i="2" s="1"/>
  <c r="K109" i="2" s="1"/>
  <c r="H108" i="2"/>
  <c r="J108" i="2" s="1"/>
  <c r="K108" i="2" s="1"/>
  <c r="H107" i="2"/>
  <c r="J107" i="2" s="1"/>
  <c r="K107" i="2" s="1"/>
  <c r="H106" i="2"/>
  <c r="J106" i="2" s="1"/>
  <c r="K106" i="2" s="1"/>
  <c r="H105" i="2"/>
  <c r="J105" i="2" s="1"/>
  <c r="K105" i="2" s="1"/>
  <c r="H104" i="2"/>
  <c r="J104" i="2" s="1"/>
  <c r="K104" i="2" s="1"/>
  <c r="H103" i="2"/>
  <c r="J103" i="2" s="1"/>
  <c r="K103" i="2" s="1"/>
  <c r="H102" i="2"/>
  <c r="J102" i="2" s="1"/>
  <c r="K102" i="2" s="1"/>
  <c r="H101" i="2"/>
  <c r="J101" i="2" s="1"/>
  <c r="K101" i="2" s="1"/>
  <c r="H100" i="2"/>
  <c r="J100" i="2" s="1"/>
  <c r="K100" i="2" s="1"/>
  <c r="H99" i="2"/>
  <c r="J99" i="2" s="1"/>
  <c r="K99" i="2" s="1"/>
  <c r="H98" i="2"/>
  <c r="J98" i="2" s="1"/>
  <c r="K98" i="2" s="1"/>
  <c r="H97" i="2"/>
  <c r="J97" i="2" s="1"/>
  <c r="K97" i="2" s="1"/>
  <c r="H96" i="2"/>
  <c r="J96" i="2" s="1"/>
  <c r="K96" i="2" s="1"/>
  <c r="H95" i="2"/>
  <c r="J95" i="2" s="1"/>
  <c r="K95" i="2" s="1"/>
  <c r="H94" i="2"/>
  <c r="J94" i="2" s="1"/>
  <c r="K94" i="2" s="1"/>
  <c r="H93" i="2"/>
  <c r="J93" i="2" s="1"/>
  <c r="K93" i="2" s="1"/>
  <c r="H92" i="2"/>
  <c r="J92" i="2" s="1"/>
  <c r="K92" i="2" s="1"/>
  <c r="H91" i="2"/>
  <c r="J91" i="2" s="1"/>
  <c r="K91" i="2" s="1"/>
  <c r="I90" i="2"/>
  <c r="H90" i="2"/>
  <c r="H89" i="2"/>
  <c r="J89" i="2" s="1"/>
  <c r="K89" i="2" s="1"/>
  <c r="I88" i="2"/>
  <c r="H88" i="2"/>
  <c r="I87" i="2"/>
  <c r="H87" i="2"/>
  <c r="I86" i="2"/>
  <c r="H86" i="2"/>
  <c r="H85" i="2"/>
  <c r="J85" i="2" s="1"/>
  <c r="K85" i="2" s="1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H77" i="2"/>
  <c r="J77" i="2" s="1"/>
  <c r="K77" i="2" s="1"/>
  <c r="H76" i="2"/>
  <c r="J76" i="2" s="1"/>
  <c r="K76" i="2" s="1"/>
  <c r="H75" i="2"/>
  <c r="J75" i="2" s="1"/>
  <c r="K75" i="2" s="1"/>
  <c r="I74" i="2"/>
  <c r="H74" i="2"/>
  <c r="H73" i="2"/>
  <c r="J73" i="2" s="1"/>
  <c r="K73" i="2" s="1"/>
  <c r="I72" i="2"/>
  <c r="H72" i="2"/>
  <c r="I71" i="2"/>
  <c r="H71" i="2"/>
  <c r="I70" i="2"/>
  <c r="H70" i="2"/>
  <c r="I69" i="2"/>
  <c r="H69" i="2"/>
  <c r="H68" i="2"/>
  <c r="J68" i="2" s="1"/>
  <c r="K68" i="2" s="1"/>
  <c r="I67" i="2"/>
  <c r="H67" i="2"/>
  <c r="I66" i="2"/>
  <c r="H66" i="2"/>
  <c r="I65" i="2"/>
  <c r="H65" i="2"/>
  <c r="H64" i="2"/>
  <c r="J64" i="2" s="1"/>
  <c r="K64" i="2" s="1"/>
  <c r="H63" i="2"/>
  <c r="J63" i="2" s="1"/>
  <c r="K63" i="2" s="1"/>
  <c r="I62" i="2"/>
  <c r="H62" i="2"/>
  <c r="H61" i="2"/>
  <c r="J61" i="2" s="1"/>
  <c r="K61" i="2" s="1"/>
  <c r="H60" i="2"/>
  <c r="J60" i="2" s="1"/>
  <c r="K60" i="2" s="1"/>
  <c r="H59" i="2"/>
  <c r="J59" i="2" s="1"/>
  <c r="K59" i="2" s="1"/>
  <c r="H58" i="2"/>
  <c r="J58" i="2" s="1"/>
  <c r="K58" i="2" s="1"/>
  <c r="H57" i="2"/>
  <c r="J57" i="2" s="1"/>
  <c r="K57" i="2" s="1"/>
  <c r="H56" i="2"/>
  <c r="J56" i="2" s="1"/>
  <c r="K56" i="2" s="1"/>
  <c r="H55" i="2"/>
  <c r="J55" i="2" s="1"/>
  <c r="K55" i="2" s="1"/>
  <c r="H54" i="2"/>
  <c r="J54" i="2" s="1"/>
  <c r="K54" i="2" s="1"/>
  <c r="H53" i="2"/>
  <c r="J53" i="2" s="1"/>
  <c r="K53" i="2" s="1"/>
  <c r="H52" i="2"/>
  <c r="J52" i="2" s="1"/>
  <c r="K52" i="2" s="1"/>
  <c r="H51" i="2"/>
  <c r="J51" i="2" s="1"/>
  <c r="K51" i="2" s="1"/>
  <c r="H50" i="2"/>
  <c r="J50" i="2" s="1"/>
  <c r="K50" i="2" s="1"/>
  <c r="I49" i="2"/>
  <c r="H49" i="2"/>
  <c r="I48" i="2"/>
  <c r="H48" i="2"/>
  <c r="H47" i="2"/>
  <c r="J47" i="2" s="1"/>
  <c r="K47" i="2" s="1"/>
  <c r="H46" i="2"/>
  <c r="J46" i="2" s="1"/>
  <c r="K46" i="2" s="1"/>
  <c r="H45" i="2"/>
  <c r="J45" i="2" s="1"/>
  <c r="K45" i="2" s="1"/>
  <c r="H44" i="2"/>
  <c r="J44" i="2" s="1"/>
  <c r="K44" i="2" s="1"/>
  <c r="H43" i="2"/>
  <c r="J43" i="2" s="1"/>
  <c r="K43" i="2" s="1"/>
  <c r="H42" i="2"/>
  <c r="J42" i="2" s="1"/>
  <c r="K42" i="2" s="1"/>
  <c r="H41" i="2"/>
  <c r="J41" i="2" s="1"/>
  <c r="K41" i="2" s="1"/>
  <c r="H40" i="2"/>
  <c r="J40" i="2" s="1"/>
  <c r="K40" i="2" s="1"/>
  <c r="H39" i="2"/>
  <c r="J39" i="2" s="1"/>
  <c r="K39" i="2" s="1"/>
  <c r="H38" i="2"/>
  <c r="J38" i="2" s="1"/>
  <c r="K38" i="2" s="1"/>
  <c r="H37" i="2"/>
  <c r="J37" i="2" s="1"/>
  <c r="K37" i="2" s="1"/>
  <c r="H36" i="2"/>
  <c r="J36" i="2" s="1"/>
  <c r="K36" i="2" s="1"/>
  <c r="H35" i="2"/>
  <c r="J35" i="2" s="1"/>
  <c r="K35" i="2" s="1"/>
  <c r="H34" i="2"/>
  <c r="J34" i="2" s="1"/>
  <c r="K34" i="2" s="1"/>
  <c r="H33" i="2"/>
  <c r="J33" i="2" s="1"/>
  <c r="K33" i="2" s="1"/>
  <c r="H32" i="2"/>
  <c r="J32" i="2" s="1"/>
  <c r="K32" i="2" s="1"/>
  <c r="H31" i="2"/>
  <c r="J31" i="2" s="1"/>
  <c r="K31" i="2" s="1"/>
  <c r="H30" i="2"/>
  <c r="J30" i="2" s="1"/>
  <c r="K30" i="2" s="1"/>
  <c r="H29" i="2"/>
  <c r="J29" i="2" s="1"/>
  <c r="K29" i="2" s="1"/>
  <c r="H28" i="2"/>
  <c r="J28" i="2" s="1"/>
  <c r="K28" i="2" s="1"/>
  <c r="H27" i="2"/>
  <c r="J27" i="2" s="1"/>
  <c r="K27" i="2" s="1"/>
  <c r="H26" i="2"/>
  <c r="J26" i="2" s="1"/>
  <c r="K26" i="2" s="1"/>
  <c r="H25" i="2"/>
  <c r="J25" i="2" s="1"/>
  <c r="K25" i="2" s="1"/>
  <c r="H24" i="2"/>
  <c r="J24" i="2" s="1"/>
  <c r="K24" i="2" s="1"/>
  <c r="H23" i="2"/>
  <c r="J23" i="2" s="1"/>
  <c r="K23" i="2" s="1"/>
  <c r="H22" i="2"/>
  <c r="J22" i="2" s="1"/>
  <c r="K22" i="2" s="1"/>
  <c r="H21" i="2"/>
  <c r="J21" i="2" s="1"/>
  <c r="K21" i="2" s="1"/>
  <c r="H20" i="2"/>
  <c r="J20" i="2" s="1"/>
  <c r="K20" i="2" s="1"/>
  <c r="H19" i="2"/>
  <c r="J19" i="2" s="1"/>
  <c r="K19" i="2" s="1"/>
  <c r="H18" i="2"/>
  <c r="J18" i="2" s="1"/>
  <c r="K18" i="2" s="1"/>
  <c r="H17" i="2"/>
  <c r="J17" i="2" s="1"/>
  <c r="K17" i="2" s="1"/>
  <c r="H16" i="2"/>
  <c r="J16" i="2" s="1"/>
  <c r="K16" i="2" s="1"/>
  <c r="H15" i="2"/>
  <c r="J15" i="2" s="1"/>
  <c r="K15" i="2" s="1"/>
  <c r="H14" i="2"/>
  <c r="J14" i="2" s="1"/>
  <c r="K14" i="2" s="1"/>
  <c r="H13" i="2"/>
  <c r="J13" i="2" s="1"/>
  <c r="K13" i="2" s="1"/>
  <c r="H12" i="2"/>
  <c r="J12" i="2" s="1"/>
  <c r="K12" i="2" s="1"/>
  <c r="H11" i="2"/>
  <c r="J11" i="2" s="1"/>
  <c r="K11" i="2" s="1"/>
  <c r="H10" i="2"/>
  <c r="J10" i="2" s="1"/>
  <c r="K10" i="2" l="1"/>
  <c r="J65" i="2"/>
  <c r="K65" i="2" s="1"/>
  <c r="J70" i="2"/>
  <c r="K70" i="2" s="1"/>
  <c r="J72" i="2"/>
  <c r="K72" i="2" s="1"/>
  <c r="J80" i="2"/>
  <c r="K80" i="2" s="1"/>
  <c r="J66" i="2"/>
  <c r="K66" i="2" s="1"/>
  <c r="J62" i="2"/>
  <c r="K62" i="2" s="1"/>
  <c r="J71" i="2"/>
  <c r="K71" i="2" s="1"/>
  <c r="J88" i="2"/>
  <c r="K88" i="2" s="1"/>
  <c r="J84" i="2"/>
  <c r="K84" i="2" s="1"/>
  <c r="J87" i="2"/>
  <c r="K87" i="2" s="1"/>
  <c r="J119" i="2"/>
  <c r="K119" i="2" s="1"/>
  <c r="J86" i="2"/>
  <c r="K86" i="2" s="1"/>
  <c r="J48" i="2"/>
  <c r="K48" i="2" s="1"/>
  <c r="J81" i="2"/>
  <c r="K81" i="2" s="1"/>
  <c r="J79" i="2"/>
  <c r="K79" i="2" s="1"/>
  <c r="J49" i="2"/>
  <c r="K49" i="2" s="1"/>
  <c r="J74" i="2"/>
  <c r="K74" i="2" s="1"/>
  <c r="J78" i="2"/>
  <c r="K78" i="2" s="1"/>
  <c r="J83" i="2"/>
  <c r="K83" i="2" s="1"/>
  <c r="J90" i="2"/>
  <c r="K90" i="2" s="1"/>
  <c r="J67" i="2"/>
  <c r="K67" i="2" s="1"/>
  <c r="J69" i="2"/>
  <c r="K69" i="2" s="1"/>
  <c r="J82" i="2"/>
  <c r="K82" i="2" s="1"/>
  <c r="K169" i="2" l="1"/>
</calcChain>
</file>

<file path=xl/sharedStrings.xml><?xml version="1.0" encoding="utf-8"?>
<sst xmlns="http://schemas.openxmlformats.org/spreadsheetml/2006/main" count="463" uniqueCount="199">
  <si>
    <t>PROCEDURA APERTA TELEMATICA PER LA FORNITURA DI BENI DI CONSUMO OCCORRENTI ALL’AGENZIA REGIONALE PER LA PROTEZIONE DELL’AMBIENTE DELLA BASILICATA (ARPAB)</t>
  </si>
  <si>
    <t>LOTTO 1 - MATERIALE PER LABORATORIO DI MICROBIOLOGIA</t>
  </si>
  <si>
    <t>PIASTRE TERRENI DISIDRATATI Coliformi tot + E.coli (NPS - ENDO)</t>
  </si>
  <si>
    <t>PIASTRE TERRENI DISIDRATATI Coliformi fecali (NPS m-FC)</t>
  </si>
  <si>
    <t>PIASTRE TERRENI DISIDRATATI Streptococchi fecali (NPS - Azide)</t>
  </si>
  <si>
    <t>PIASTRE TERRENI DISIDRATATI C.B.T (NPS Yeast Extract)</t>
  </si>
  <si>
    <t>PIASTRE TERRENI DISIDRATATI Lieviti e muffe (NPS Sabouraud)</t>
  </si>
  <si>
    <t>PIASTRE TERRENI DISIDRATATI Salmonella (NPS - Bismuto Solfito)</t>
  </si>
  <si>
    <t>Tamponi sterili senza terreno di trasporto</t>
  </si>
  <si>
    <t>SODIO BISELENITE</t>
  </si>
  <si>
    <t xml:space="preserve">m- Endo Agar les piastre da 60 mm </t>
  </si>
  <si>
    <t>TBX - Piastre da 60 mm</t>
  </si>
  <si>
    <t xml:space="preserve">TBX  Flaconi da 100 ml </t>
  </si>
  <si>
    <t xml:space="preserve">m-CP Agar piastre da 60 mm </t>
  </si>
  <si>
    <t xml:space="preserve">Slanetz bartley Agar -Piastre da 60 mm </t>
  </si>
  <si>
    <t>Streptococcal KF + TTC Agar piastre da 60 mm</t>
  </si>
  <si>
    <t xml:space="preserve">Pseudomonas CN  Agar -Piastre da 60 mm </t>
  </si>
  <si>
    <t xml:space="preserve">Cetrimide agar flaconi da 100 ml </t>
  </si>
  <si>
    <t xml:space="preserve">Baird Parker Agar -Piastre da 60 mm </t>
  </si>
  <si>
    <t xml:space="preserve">m-Faecal Agar piastre da 60 mm </t>
  </si>
  <si>
    <t xml:space="preserve">SPS Agar -Piastre da 60 mm  </t>
  </si>
  <si>
    <t>SPS tubi da 10 ml</t>
  </si>
  <si>
    <t>SPS flaconi da 100 ml</t>
  </si>
  <si>
    <t>Sabouraud Agar  Flaconi da 100 ml</t>
  </si>
  <si>
    <t xml:space="preserve">Sabouraud Agar piastre da 60 mm </t>
  </si>
  <si>
    <t>Plate Count Agar - Bottiglie  da 100 ml</t>
  </si>
  <si>
    <t xml:space="preserve">Plate Count Agar - Bottiglie da 200 ml </t>
  </si>
  <si>
    <t xml:space="preserve">SS Agar - Piastre da 90 mm </t>
  </si>
  <si>
    <t xml:space="preserve">GVPC Agar - Piastre da 90 mm  </t>
  </si>
  <si>
    <t xml:space="preserve">BCYE senza Cisteina - Piastre da 90 mm </t>
  </si>
  <si>
    <t xml:space="preserve">BCYE con Cisteina - Piastre da 90 mm </t>
  </si>
  <si>
    <t>SS Agar - Flaconi da 100 ml</t>
  </si>
  <si>
    <t xml:space="preserve">H2O Peptonata Tamp - Bottiglie da 100 ml </t>
  </si>
  <si>
    <t>Hectoen Enteric Agar piastre da 90 mm</t>
  </si>
  <si>
    <t xml:space="preserve">Selenite Cistina Brodo - Bottiglie da 100 ml </t>
  </si>
  <si>
    <t>TSA + Sheep blood 5%  – Piastre da 90 mm conf da 10</t>
  </si>
  <si>
    <t>m- Endo agar less disidratato da 500 gr</t>
  </si>
  <si>
    <t>Legionella CYE agar base disidratato da 500 gr</t>
  </si>
  <si>
    <t>Kit completo per test Ossidasi</t>
  </si>
  <si>
    <t>Kit completo per test Indolo</t>
  </si>
  <si>
    <t>Kit completo test Catalasi</t>
  </si>
  <si>
    <t>Kit completo per test rapido colorazione di Gram</t>
  </si>
  <si>
    <t>Test coagulasi vials</t>
  </si>
  <si>
    <t xml:space="preserve">Soluzione di ringer (compresse) </t>
  </si>
  <si>
    <t>Soluzione fisiologica sterile fl da 10 ml</t>
  </si>
  <si>
    <t>Triptone soya agar + neutralizzante piastre a contatto da 55 mm</t>
  </si>
  <si>
    <t xml:space="preserve">Tergitol + TTC agar da 60 mm </t>
  </si>
  <si>
    <t>GRAM COLOR KIT - Complete kit for bacteria Gram staining</t>
  </si>
  <si>
    <t>Sodio Idrossido 0,2 mol/litro</t>
  </si>
  <si>
    <t>Acido Rosolico</t>
  </si>
  <si>
    <t>HCL - KCL soluzione acida tamponata pH 2,2 conforme alla ISO 11731 pronta all'uso</t>
  </si>
  <si>
    <t>Ammoniaca  33 %</t>
  </si>
  <si>
    <t>Alcol Etilico Assoluto</t>
  </si>
  <si>
    <t>Indicatori di Sterilizzaione/ strisce per Autoclavi</t>
  </si>
  <si>
    <t>Slanetz bartley Agar</t>
  </si>
  <si>
    <t>Sabouraud Caf Agar</t>
  </si>
  <si>
    <t xml:space="preserve">Baird Parker Agar Base </t>
  </si>
  <si>
    <t>Nutrient Agar</t>
  </si>
  <si>
    <t>TBX Agar</t>
  </si>
  <si>
    <t>Clostridium Perfrigens agar base</t>
  </si>
  <si>
    <t>Supplemento per Clostridium Perfrigens TSC</t>
  </si>
  <si>
    <t>Kit completo per test agglutinazione al lattice identificazione sierogruppi Legionella</t>
  </si>
  <si>
    <t>Supplemento per Legionella GVPC</t>
  </si>
  <si>
    <t xml:space="preserve">Supplemento per Legionella BCYE without L-cysteine </t>
  </si>
  <si>
    <t xml:space="preserve">Supplemento per  100 ml di terreno Legionella BCYE L-cysteine </t>
  </si>
  <si>
    <t>Supplemento egg Yolk Tellurite emulsion</t>
  </si>
  <si>
    <t xml:space="preserve">Supplemento per  500 ml di terreno Legionella BCYE L-cysteine </t>
  </si>
  <si>
    <t>Sistema per identificazione Biochimica rapida per Enterobatteri completa di reagenti e E - Book</t>
  </si>
  <si>
    <t>Sistema di identificazione  Biochimica rapida per  Batteri Anaerobi completa di reagentie e E - Book</t>
  </si>
  <si>
    <t>Sistema di identificazione  immunocromatografico per Legionella completo di reagenti</t>
  </si>
  <si>
    <t>Tergitol+TTC</t>
  </si>
  <si>
    <t>Terreno  m-Faecal</t>
  </si>
  <si>
    <t>Terreno  Agar Bile Esculine</t>
  </si>
  <si>
    <t>Brodo all'acetamide</t>
  </si>
  <si>
    <t>Pseudomonas F</t>
  </si>
  <si>
    <t>Pseudomonas P</t>
  </si>
  <si>
    <t>Glicerolo, grado analitico</t>
  </si>
  <si>
    <t>Brian Hearth inf. Broth</t>
  </si>
  <si>
    <t>Gelatina incolore comp. x 1000 ml: Gelatina Difco gr 80, glicerina 99,5% ml 440 ,Fenolo Liquido ml 15 sol 85%, Acqua distillata ml 465</t>
  </si>
  <si>
    <t>Gelatina  con fucsina comp. x 1000 ml : gelatina Difco gr 80,Glicerina 99,5% ml 440, Fucsina Basica ml 1,5 ,Fenolo liquido sol.85% ml 15 , Acqua distillata ml 465</t>
  </si>
  <si>
    <t>Soluzione siliconica composizione per 1000 ml: Fluido siliconico 2.5000.000 cSt , carbonio tetracloruro</t>
  </si>
  <si>
    <t>nastro da campionamento aerobiologico pretagliato</t>
  </si>
  <si>
    <t>Kit completo per test Microcistina</t>
  </si>
  <si>
    <t xml:space="preserve">LAL Pyrotell test Gel- clot sens 0 </t>
  </si>
  <si>
    <t xml:space="preserve">LAL Pyrotell test Gel- clot sens 0.25 </t>
  </si>
  <si>
    <t>LAL Pyrotell test Gel- clot 0,2ml sens 0,03 EU/ml</t>
  </si>
  <si>
    <t>Acqua apirogena</t>
  </si>
  <si>
    <t xml:space="preserve"> Endotossina CSE 1x0,5μG</t>
  </si>
  <si>
    <t>Standard di torbidità MacFarland conf con 6 livelli di torbidità 0,5-1,0-2,0-3,0-4,0-5,0</t>
  </si>
  <si>
    <t>Reagente  per  determinazione per cloro libero residuo</t>
  </si>
  <si>
    <t>Indicatore di anaerobiosi per giara</t>
  </si>
  <si>
    <t>Piastre da contatto 55 mm GVPC + neutralizzante</t>
  </si>
  <si>
    <t>Piastre da contatto 55 mm SABOURAUD + neutralizzante</t>
  </si>
  <si>
    <t>Piastre da contatto 55 mm BPA+ neutralizzante</t>
  </si>
  <si>
    <t>Piastre da contatto 55 mm CETRIMIDE+ neutralizzante</t>
  </si>
  <si>
    <t>Alcool Isopropilico 99%</t>
  </si>
  <si>
    <t xml:space="preserve">Acetamide Broth </t>
  </si>
  <si>
    <t xml:space="preserve">Brillant Green Bile Broth </t>
  </si>
  <si>
    <t>Violet Red Bile Glucose</t>
  </si>
  <si>
    <t>Violet Red Bile Lactose</t>
  </si>
  <si>
    <t>Bile Esculin Azide</t>
  </si>
  <si>
    <t xml:space="preserve">Buste per anaerobiosi per giara da 3,5 lt </t>
  </si>
  <si>
    <t xml:space="preserve">Buste per anaerobiosi per giara da 2,5 lt </t>
  </si>
  <si>
    <t>Pompetta a tre vie capacità 10 ml</t>
  </si>
  <si>
    <t>Zavorre per beuteda 50 - 250 ml ; 200 - 500 ml ; 750 - 1500 ml</t>
  </si>
  <si>
    <t>Rampa  filtrante in accaiio a sei posti completa di supporti in acciaio 47 mm e guarnizioni</t>
  </si>
  <si>
    <t>Imbuti in acciaio per rampa filtrante autoclavabili capacità 500 ml</t>
  </si>
  <si>
    <t>Spatole in acciaio inox autoclavabili lunghezza 180 mm</t>
  </si>
  <si>
    <t>pompa per ossigenazione ISO medium</t>
  </si>
  <si>
    <t>Reattivo di Nessler</t>
  </si>
  <si>
    <t>Kit completo per test anatossina</t>
  </si>
  <si>
    <t xml:space="preserve">Asta telescopica lunghezza 175-600 cm corredata di 1 bicchiere in acciao 1000 ml, 1 bicchiere angolato in plastica 1000ml </t>
  </si>
  <si>
    <t>pinze in acciaio inox 18/8 per vetrini con punte curve piatte lunghezza totale 105 -115 mm circa</t>
  </si>
  <si>
    <t>Buste per autoclave 80x150 cm circa</t>
  </si>
  <si>
    <t>camere di sedimentazione di Uthermol completa e corredata di cilindro di 100ml   per analisi fitoplancton</t>
  </si>
  <si>
    <t>TTC  solution 0.125% Supplemento per Tergitol</t>
  </si>
  <si>
    <t>Sistema di identificazione biochimica rapida per pseudomonas completo di reagenti ed e-book</t>
  </si>
  <si>
    <t>Supplemento CFC (Cetrimide-Fucidin-Cephatlon) per Pseudomonas</t>
  </si>
  <si>
    <t>Materiali di consumo e sostanze di riferimento per l'implementazione e sviluppo di metodiche analitiche</t>
  </si>
  <si>
    <t xml:space="preserve"> Unità di misura </t>
  </si>
  <si>
    <t>pezzi</t>
  </si>
  <si>
    <t>grammi</t>
  </si>
  <si>
    <t>test</t>
  </si>
  <si>
    <t>cpr</t>
  </si>
  <si>
    <t>fiale</t>
  </si>
  <si>
    <t>ml</t>
  </si>
  <si>
    <t>metri</t>
  </si>
  <si>
    <t>flaconi</t>
  </si>
  <si>
    <t>conf.</t>
  </si>
  <si>
    <t>Litri</t>
  </si>
  <si>
    <t xml:space="preserve">Grammi </t>
  </si>
  <si>
    <t xml:space="preserve"> pezzi </t>
  </si>
  <si>
    <t>unità</t>
  </si>
  <si>
    <t>confezioni</t>
  </si>
  <si>
    <t>ALLEGATO B1 Lista forniture -LOTTO 1</t>
  </si>
  <si>
    <t>QUANTITÀ RICHIESTE ANNUALI</t>
  </si>
  <si>
    <t>DIPARTIMENTO POTENZA</t>
  </si>
  <si>
    <t>CRM</t>
  </si>
  <si>
    <t>DIPARTIMENTO MATERA</t>
  </si>
  <si>
    <t xml:space="preserve"> Descrizione prodotto </t>
  </si>
  <si>
    <t>LM PZ</t>
  </si>
  <si>
    <t>LM-MT</t>
  </si>
  <si>
    <t xml:space="preserve"> Qtà richiesta TOT</t>
  </si>
  <si>
    <t>Prezzo unitario</t>
  </si>
  <si>
    <t>TERRENI DISIDRATATI</t>
  </si>
  <si>
    <t>MATERIALE DI CONSUMO</t>
  </si>
  <si>
    <t>PIASTRE E FLACONI</t>
  </si>
  <si>
    <t>FLACONI</t>
  </si>
  <si>
    <t>ID</t>
  </si>
  <si>
    <t xml:space="preserve"> Metaprodotto </t>
  </si>
  <si>
    <t>Base d'asta annua</t>
  </si>
  <si>
    <t>Base d'asta biennale</t>
  </si>
  <si>
    <t>Prezzo unitario offerto</t>
  </si>
  <si>
    <t>Prezzo annuo offerto</t>
  </si>
  <si>
    <t>Prezzo biennale offerto</t>
  </si>
  <si>
    <t>SIMOG n. 7333619</t>
  </si>
  <si>
    <t>CIG: 7788963799</t>
  </si>
  <si>
    <r>
      <t xml:space="preserve">Cylindrospermopsin 0.1 to 2.0 </t>
    </r>
    <r>
      <rPr>
        <sz val="8"/>
        <color rgb="FF000000"/>
        <rFont val="Symbol"/>
        <family val="1"/>
        <charset val="2"/>
      </rPr>
      <t>m</t>
    </r>
    <r>
      <rPr>
        <sz val="8"/>
        <color rgb="FF000000"/>
        <rFont val="Calibri"/>
        <family val="2"/>
        <scheme val="minor"/>
      </rPr>
      <t>g L‐1 ELISA plate</t>
    </r>
  </si>
  <si>
    <r>
      <t xml:space="preserve">Okadaic Acid 0.2 to 5.0 </t>
    </r>
    <r>
      <rPr>
        <sz val="8"/>
        <color rgb="FF000000"/>
        <rFont val="Symbol"/>
        <family val="1"/>
        <charset val="2"/>
      </rPr>
      <t>m</t>
    </r>
    <r>
      <rPr>
        <sz val="8"/>
        <color rgb="FF000000"/>
        <rFont val="Calibri"/>
        <family val="2"/>
        <scheme val="minor"/>
      </rPr>
      <t xml:space="preserve">g L‐1 ELISA plate </t>
    </r>
  </si>
  <si>
    <r>
      <t xml:space="preserve">EnviroGard Neo‐Saxitoxin 0.03 to 1.0 </t>
    </r>
    <r>
      <rPr>
        <sz val="8"/>
        <color rgb="FF000000"/>
        <rFont val="Symbol"/>
        <family val="1"/>
        <charset val="2"/>
      </rPr>
      <t>m</t>
    </r>
    <r>
      <rPr>
        <sz val="8"/>
        <color rgb="FF000000"/>
        <rFont val="Calibri"/>
        <family val="2"/>
        <scheme val="minor"/>
      </rPr>
      <t>g L‐1 ELISA plate</t>
    </r>
  </si>
  <si>
    <r>
      <t xml:space="preserve">Nodularin 0.04 to 1.0 </t>
    </r>
    <r>
      <rPr>
        <sz val="8"/>
        <color rgb="FF000000"/>
        <rFont val="Symbol"/>
        <family val="1"/>
        <charset val="2"/>
      </rPr>
      <t>m</t>
    </r>
    <r>
      <rPr>
        <sz val="8"/>
        <color rgb="FF000000"/>
        <rFont val="Calibri"/>
        <family val="2"/>
        <scheme val="minor"/>
      </rPr>
      <t>g L‐1 ELISA plate</t>
    </r>
  </si>
  <si>
    <r>
      <t xml:space="preserve">Brevetoxin 0.1 to 2.5 </t>
    </r>
    <r>
      <rPr>
        <sz val="8"/>
        <color rgb="FF000000"/>
        <rFont val="Symbol"/>
        <family val="1"/>
        <charset val="2"/>
      </rPr>
      <t>m</t>
    </r>
    <r>
      <rPr>
        <sz val="8"/>
        <color rgb="FF000000"/>
        <rFont val="Calibri"/>
        <family val="2"/>
        <scheme val="minor"/>
      </rPr>
      <t>g L‐1 ELISA plate</t>
    </r>
  </si>
  <si>
    <r>
      <t>Saxitoxin 0.02 to 0.32</t>
    </r>
    <r>
      <rPr>
        <sz val="8"/>
        <color rgb="FF000000"/>
        <rFont val="Symbol"/>
        <family val="1"/>
        <charset val="2"/>
      </rPr>
      <t>m</t>
    </r>
    <r>
      <rPr>
        <sz val="8"/>
        <color rgb="FF000000"/>
        <rFont val="Calibri"/>
        <family val="2"/>
        <scheme val="minor"/>
      </rPr>
      <t>g L‐1 ELISA plate</t>
    </r>
  </si>
  <si>
    <t>CHROMOGENIC COLIFORM AGAR CCA - piastre da 60 mm</t>
  </si>
  <si>
    <t>CHROMOGENIC COLIFORM AGAR CCA – terreno in polvere 500 g</t>
  </si>
  <si>
    <t xml:space="preserve">TERGITOL 1.5 fiale da 40 ml Supplement per conferma colonie </t>
  </si>
  <si>
    <t>OXIDASE REAGENT fiale da 1 ml</t>
  </si>
  <si>
    <t>TRIPTONE SOIA AGAR TSA in piastre da 90 mm</t>
  </si>
  <si>
    <t xml:space="preserve">YEAST EXTRACT AGAR bottiglie da 100 ml </t>
  </si>
  <si>
    <t>YEAST EXTRACT AGAR bottiglie da 200 ml</t>
  </si>
  <si>
    <t>YEAST EXTRACT AGAR terreno in polvere 500 g</t>
  </si>
  <si>
    <t>Ceppi Batterici – conta microbica totale – per la validazione dei metodi, con relative CEPPOTECA per la conservazione dei ceppi dopo la fase di attivazione - UNI EN ISO 6222:2001 - Codice ATCC 8739</t>
  </si>
  <si>
    <t>Ceppi Batterici – conta microbica totale – per la validazione dei metodi, con relative CEPPOTECA per la conservazione dei ceppi dopo la fase di attivazione - UNI EN ISO 6222:2001 - Codice ATCC 25922</t>
  </si>
  <si>
    <t>Ceppi Batterici – conta microbica totale – per la validazione dei metodi, con relative CEPPOTECA per la conservazione dei ceppi dopo la fase di attivazione - UNI EN ISO 6222:2001 - Codice ATCC 6633</t>
  </si>
  <si>
    <t>Ceppi Batterici – Clostridium perfrigens – per la validazione dei metodi, con relative CEPPOTECA per la conservazione dei ceppi dopo la fase di attivazione - ISO 14189 : 2013 - Codice ATCC 13124</t>
  </si>
  <si>
    <t>Ceppi Batterici – Clostridium perfrigens – per la validazione dei metodi, con relative CEPPOTECA per la conservazione dei ceppi dopo la fase di attivazione - ISO 14189 : 2013 -   Codice ATCC 12916</t>
  </si>
  <si>
    <t>Ceppi Batterici – Clostridium perfrigens – per la validazione dei metodi, con relative CEPPOTECA per la conservazione dei ceppi dopo la fase di attivazione - ISO 14189 : 2013   - Codice ATCC 10543</t>
  </si>
  <si>
    <t>Ceppi Batterici – Clostridium perfrigens – per la validazione dei metodi, con relative CEPPOTECA per la conservazione dei ceppi dopo la fase di attivazione - ISO 14189 : 2013   - Codice ATCC 6633</t>
  </si>
  <si>
    <t>Ceppi Batterici – enterococchi intestinali – per la validazione dei metodi, con relative CEPPOTECA per la conservazione dei ceppi dopo la fase di attivazione - UNI EN ISO 7899-2:2003    - Codice ATCC 19433</t>
  </si>
  <si>
    <t>Ceppi Batterici – enterococchi intestinali – per la validazione dei metodi, con relative CEPPOTECA per la conservazione dei ceppi dopo la fase di attivazione - UNI EN ISO 7899-2:2003    - Codice ATCC 29212</t>
  </si>
  <si>
    <t>Ceppi Batterici – enterococchi intestinali – per la validazione dei metodi, con relative CEPPOTECA per la conservazione dei ceppi dopo la fase di attivazione - UNI EN ISO 7899-2:2003    - Codice WDCM00176</t>
  </si>
  <si>
    <t>Ceppi Batterici – enterococchi intestinali – per la validazione dei metodi, con relative CEPPOTECA per la conservazione dei ceppi dopo la fase di attivazione - UNI EN ISO 7899-2:2003    - Codice ATTC 6057</t>
  </si>
  <si>
    <t>Ceppi Batterici – enterococchi intestinali – per la validazione dei metodi, con relative CEPPOTECA per la conservazione dei ceppi dopo la fase di attivazione - UNI EN ISO 7899-2:2003    - Codice WDCM00178</t>
  </si>
  <si>
    <t>Ceppi Batterici – Pseudomonas aeruginosa – per la validazione dei metodi, con relative CEPPOTECA per la conservazione dei ceppi dopo la fase di attivazione -  UNI EN ISO 16266:2008    - Codice ATTC  10145</t>
  </si>
  <si>
    <t>Ceppi Batterici – Pseudomonas aeruginosa – per la validazione dei metodi, con relative CEPPOTECA per la conservazione dei ceppi dopo la fase di attivazione -  UNI EN ISO 16266:2008    - Codice ATTC 27853</t>
  </si>
  <si>
    <t>Ceppi Batterici – Pseudomonas aeruginosa – per la validazione dei metodi, con relative CEPPOTECA per la conservazione dei ceppi dopo la fase di attivazione -  UNI EN ISO 16266:2008    - Codice ATTC 9027</t>
  </si>
  <si>
    <t>Ceppi Batterici – Pseudomonas aeruginosa – per la validazione dei metodi, con relative CEPPOTECA per la conservazione dei ceppi dopo la fase di attivazione -  UNI EN ISO 16266:2008    - Codice ATTC 8739</t>
  </si>
  <si>
    <t>Ceppi Batterici – Pseudomonas aeruginosa – per la validazione dei metodi, con relative CEPPOTECA per la conservazione dei ceppi dopo la fase di attivazione -  UNI EN ISO 16266:2008    - Codice ATTC 25922</t>
  </si>
  <si>
    <t>Ceppi Batterici – Pseudomonas aeruginosa – per la validazione dei metodi, con relative CEPPOTECA per la conservazione dei ceppi dopo la fase di attivazione -  UNI EN ISO 16266:2008    - Codice ATTC 19433</t>
  </si>
  <si>
    <t>Ceppi Batterici – Pseudomonas aeruginosa – per la validazione dei metodi, con relative CEPPOTECA per la conservazione dei ceppi dopo la fase di attivazione -  UNI EN ISO 16266:2008    - Codice ATTC 29212</t>
  </si>
  <si>
    <t>Ceppi Batterici – Escherichia coli e batteri coliformi – per la validazione dei metodi, con relative CEPPOTECA per la conservazione dei ceppi dopo la fase di attivazione -  ISO 9308-1:2014 -   - Codice WDCM00179B</t>
  </si>
  <si>
    <t>Ceppi Batterici – Escherichia coli e batteri coliformi – per la validazione dei metodi, con relative CEPPOTECA per la conservazione dei ceppi dopo la fase di attivazione -  ISO 9308-1:2014   - Codice ATTC 8739</t>
  </si>
  <si>
    <t>Ceppi Batterici – Escherichia coli e batteri coliformi – per la validazione dei metodi, con relative CEPPOTECA per la conservazione dei ceppi dopo la fase di attivazione -  ISO 9308-1:2014   - Codice ATTC 9027</t>
  </si>
  <si>
    <t>Ceppi Batterici – Escherichia coli e batteri coliformi – per la validazione dei metodi, con relative CEPPOTECA per la conservazione dei ceppi dopo la fase di attivazione -  ISO 9308-1:2014   - Codice ATTC 25922</t>
  </si>
  <si>
    <t>Ceppi Batterici – Escherichia coli e batteri coliformi – per la validazione dei metodi, con relative CEPPOTECA per la conservazione dei ceppi dopo la fase di attivazione -  ISO 9308-1:2014   - Codice ATTC 130489</t>
  </si>
  <si>
    <t>Ceppi Batterici – Escherichia coli e batteri coliformi – per la validazione dei metodi, con relative CEPPOTECA per la conservazione dei ceppi dopo la fase di attivazione -  ISO 9308-1:2014   - Codice ATTC 43864</t>
  </si>
  <si>
    <t>Ceppi Batterici – Escherichia coli e batteri coliformi – per la validazione dei metodi, con relative CEPPOTECA per la conservazione dei ceppi dopo la fase di attivazione -  ISO 9308-1:2014   - Codice ATTC 19433</t>
  </si>
  <si>
    <t>Ceppi Batterici – Escherichia coli e batteri coliformi – per la validazione dei metodi, con relative CEPPOTECA per la conservazione dei ceppi dopo la fase di attivazione -  ISO 9308-1:2014   - Codice ATTC 29212</t>
  </si>
  <si>
    <t>Ceppi Batterici – Escherichia coli e batteri coliformi – per la validazione dei metodi, con relative CEPPOTECA per la conservazione dei ceppi dopo la fase di attivazione -  ISO 9308-1:2014   - Codice ATTC 27853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</si>
</sst>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[$€-2]\ * #,##0.00_-;\-[$€-2]\ * #,##0.00_-;_-[$€-2]\ * \-??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Garamond"/>
      <family val="1"/>
    </font>
    <font>
      <sz val="8"/>
      <color rgb="FF000000"/>
      <name val="Calibri"/>
      <family val="2"/>
      <scheme val="minor"/>
    </font>
    <font>
      <sz val="8"/>
      <color rgb="FF000000"/>
      <name val="Symbol"/>
      <family val="1"/>
      <charset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6" fillId="2" borderId="4" applyNumberFormat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Fill="1" applyBorder="1" applyAlignment="1">
      <alignment horizontal="left"/>
    </xf>
    <xf numFmtId="44" fontId="4" fillId="0" borderId="1" xfId="3" applyFont="1" applyFill="1" applyBorder="1" applyAlignment="1">
      <alignment horizontal="center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44" fontId="8" fillId="0" borderId="2" xfId="4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horizontal="center"/>
    </xf>
    <xf numFmtId="44" fontId="1" fillId="0" borderId="2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4" fontId="4" fillId="0" borderId="0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ill="1" applyBorder="1"/>
    <xf numFmtId="44" fontId="4" fillId="0" borderId="1" xfId="0" applyNumberFormat="1" applyFont="1" applyFill="1" applyBorder="1" applyAlignment="1">
      <alignment horizontal="center" vertical="center" wrapText="1"/>
    </xf>
    <xf numFmtId="44" fontId="8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6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7" xfId="0" applyFont="1" applyFill="1" applyBorder="1" applyAlignment="1">
      <alignment horizontal="center"/>
    </xf>
    <xf numFmtId="44" fontId="4" fillId="0" borderId="8" xfId="0" applyNumberFormat="1" applyFont="1" applyFill="1" applyBorder="1" applyAlignment="1">
      <alignment horizontal="center"/>
    </xf>
    <xf numFmtId="44" fontId="1" fillId="0" borderId="7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center"/>
    </xf>
    <xf numFmtId="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/>
    </xf>
    <xf numFmtId="44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</cellXfs>
  <cellStyles count="5">
    <cellStyle name="Euro" xfId="1"/>
    <cellStyle name="Input" xfId="2" builtinId="20"/>
    <cellStyle name="Normale" xfId="0" builtinId="0"/>
    <cellStyle name="Valuta" xfId="4" builtinId="4"/>
    <cellStyle name="Valuta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3"/>
  <sheetViews>
    <sheetView tabSelected="1" zoomScaleNormal="100" workbookViewId="0">
      <selection sqref="A1:O170"/>
    </sheetView>
  </sheetViews>
  <sheetFormatPr defaultRowHeight="15.75" x14ac:dyDescent="0.25"/>
  <cols>
    <col min="1" max="1" width="3" style="11" bestFit="1" customWidth="1"/>
    <col min="2" max="2" width="28.140625" style="14" customWidth="1"/>
    <col min="3" max="3" width="154.85546875" style="19" bestFit="1" customWidth="1"/>
    <col min="4" max="4" width="10.42578125" style="11" bestFit="1" customWidth="1"/>
    <col min="5" max="5" width="26.5703125" style="11" bestFit="1" customWidth="1"/>
    <col min="6" max="6" width="31.7109375" style="7" bestFit="1" customWidth="1"/>
    <col min="7" max="7" width="25.7109375" style="11" bestFit="1" customWidth="1"/>
    <col min="8" max="8" width="14.140625" style="11" bestFit="1" customWidth="1"/>
    <col min="9" max="9" width="12.140625" style="11" bestFit="1" customWidth="1"/>
    <col min="10" max="10" width="19.140625" style="8" customWidth="1"/>
    <col min="11" max="11" width="17.42578125" style="26" customWidth="1"/>
    <col min="12" max="12" width="9.140625" style="25"/>
    <col min="13" max="13" width="14.5703125" style="25" bestFit="1" customWidth="1"/>
    <col min="14" max="129" width="9.140625" style="25"/>
    <col min="130" max="130" width="9.140625" style="23"/>
    <col min="131" max="16384" width="9.140625" style="11"/>
  </cols>
  <sheetData>
    <row r="1" spans="1:133" customFormat="1" ht="18.75" x14ac:dyDescent="0.25">
      <c r="B1" s="2" t="s">
        <v>0</v>
      </c>
      <c r="C1" s="1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customFormat="1" ht="15" customHeight="1" x14ac:dyDescent="0.3">
      <c r="B2" s="41" t="s">
        <v>155</v>
      </c>
      <c r="C2" s="1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</row>
    <row r="3" spans="1:133" customFormat="1" ht="18.75" x14ac:dyDescent="0.25">
      <c r="B3" s="2" t="s">
        <v>134</v>
      </c>
      <c r="C3" s="1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</row>
    <row r="4" spans="1:133" customFormat="1" ht="15" x14ac:dyDescent="0.25">
      <c r="B4" s="3"/>
      <c r="C4" s="1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</row>
    <row r="5" spans="1:133" customFormat="1" ht="15" customHeight="1" x14ac:dyDescent="0.3">
      <c r="B5" s="1" t="s">
        <v>1</v>
      </c>
      <c r="C5" s="17"/>
      <c r="K5" s="6"/>
      <c r="L5" s="6"/>
      <c r="M5" s="6"/>
      <c r="N5" s="6"/>
      <c r="O5" s="6"/>
      <c r="P5" s="6"/>
      <c r="Q5" s="6"/>
      <c r="R5" s="6"/>
      <c r="S5" s="42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</row>
    <row r="6" spans="1:133" customFormat="1" ht="15" customHeight="1" x14ac:dyDescent="0.3">
      <c r="B6" s="1" t="s">
        <v>156</v>
      </c>
      <c r="C6" s="1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</row>
    <row r="7" spans="1:133" x14ac:dyDescent="0.25">
      <c r="A7" s="7"/>
      <c r="B7" s="4"/>
      <c r="C7" s="18"/>
      <c r="D7" s="7"/>
      <c r="E7" s="8"/>
      <c r="F7" s="9" t="s">
        <v>135</v>
      </c>
      <c r="G7" s="10"/>
      <c r="H7" s="10"/>
      <c r="I7" s="10"/>
      <c r="J7" s="10"/>
      <c r="K7" s="27"/>
      <c r="L7" s="24"/>
      <c r="M7" s="24"/>
      <c r="N7" s="24"/>
      <c r="O7" s="24"/>
      <c r="P7" s="24"/>
      <c r="Q7" s="24"/>
      <c r="R7" s="24"/>
    </row>
    <row r="8" spans="1:133" ht="15" customHeight="1" x14ac:dyDescent="0.25">
      <c r="A8" s="7"/>
      <c r="B8" s="4"/>
      <c r="C8" s="18"/>
      <c r="D8" s="7"/>
      <c r="E8" s="12" t="s">
        <v>136</v>
      </c>
      <c r="F8" s="13" t="s">
        <v>137</v>
      </c>
      <c r="G8" s="12" t="s">
        <v>138</v>
      </c>
      <c r="H8" s="7"/>
      <c r="I8" s="7"/>
      <c r="J8" s="20"/>
      <c r="K8" s="11"/>
    </row>
    <row r="9" spans="1:133" s="37" customFormat="1" ht="63" x14ac:dyDescent="0.25">
      <c r="A9" s="36" t="s">
        <v>148</v>
      </c>
      <c r="B9" s="36" t="s">
        <v>149</v>
      </c>
      <c r="C9" s="36" t="s">
        <v>139</v>
      </c>
      <c r="D9" s="36" t="s">
        <v>119</v>
      </c>
      <c r="E9" s="36" t="s">
        <v>140</v>
      </c>
      <c r="F9" s="36" t="s">
        <v>137</v>
      </c>
      <c r="G9" s="36" t="s">
        <v>141</v>
      </c>
      <c r="H9" s="36" t="s">
        <v>142</v>
      </c>
      <c r="I9" s="36" t="s">
        <v>143</v>
      </c>
      <c r="J9" s="21" t="s">
        <v>150</v>
      </c>
      <c r="K9" s="21" t="s">
        <v>151</v>
      </c>
      <c r="L9" s="40" t="s">
        <v>152</v>
      </c>
      <c r="M9" s="40" t="s">
        <v>153</v>
      </c>
      <c r="N9" s="40" t="s">
        <v>154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9"/>
    </row>
    <row r="10" spans="1:133" ht="15" customHeight="1" x14ac:dyDescent="0.25">
      <c r="A10" s="7"/>
      <c r="B10" s="4" t="s">
        <v>144</v>
      </c>
      <c r="C10" s="18" t="s">
        <v>2</v>
      </c>
      <c r="D10" s="7" t="s">
        <v>120</v>
      </c>
      <c r="E10" s="7"/>
      <c r="F10" s="7">
        <v>1000</v>
      </c>
      <c r="G10" s="7"/>
      <c r="H10" s="7">
        <f t="shared" ref="H10:H73" si="0">SUM(E10:G10)</f>
        <v>1000</v>
      </c>
      <c r="I10" s="5">
        <v>0.87000000000000011</v>
      </c>
      <c r="J10" s="22">
        <f t="shared" ref="J10:J73" si="1">H10*I10</f>
        <v>870.00000000000011</v>
      </c>
      <c r="K10" s="28">
        <f>J10*2</f>
        <v>1740.0000000000002</v>
      </c>
      <c r="L10" s="28"/>
      <c r="M10" s="28"/>
      <c r="N10" s="28"/>
    </row>
    <row r="11" spans="1:133" ht="15" customHeight="1" x14ac:dyDescent="0.25">
      <c r="A11" s="7"/>
      <c r="B11" s="4" t="s">
        <v>144</v>
      </c>
      <c r="C11" s="18" t="s">
        <v>3</v>
      </c>
      <c r="D11" s="7" t="s">
        <v>120</v>
      </c>
      <c r="E11" s="7"/>
      <c r="F11" s="7">
        <v>1200</v>
      </c>
      <c r="G11" s="7"/>
      <c r="H11" s="7">
        <f t="shared" si="0"/>
        <v>1200</v>
      </c>
      <c r="I11" s="5">
        <v>1.6</v>
      </c>
      <c r="J11" s="22">
        <f t="shared" si="1"/>
        <v>1920</v>
      </c>
      <c r="K11" s="29">
        <f t="shared" ref="K11:K74" si="2">J11*2</f>
        <v>3840</v>
      </c>
      <c r="L11" s="28"/>
      <c r="M11" s="28"/>
      <c r="N11" s="28"/>
    </row>
    <row r="12" spans="1:133" ht="15" customHeight="1" x14ac:dyDescent="0.25">
      <c r="A12" s="7"/>
      <c r="B12" s="4" t="s">
        <v>144</v>
      </c>
      <c r="C12" s="18" t="s">
        <v>4</v>
      </c>
      <c r="D12" s="7" t="s">
        <v>120</v>
      </c>
      <c r="E12" s="7"/>
      <c r="F12" s="7">
        <v>1000</v>
      </c>
      <c r="G12" s="7"/>
      <c r="H12" s="7">
        <f t="shared" si="0"/>
        <v>1000</v>
      </c>
      <c r="I12" s="5">
        <v>1.6</v>
      </c>
      <c r="J12" s="22">
        <f t="shared" si="1"/>
        <v>1600</v>
      </c>
      <c r="K12" s="28">
        <f t="shared" si="2"/>
        <v>3200</v>
      </c>
      <c r="L12" s="28"/>
      <c r="M12" s="28"/>
      <c r="N12" s="28"/>
    </row>
    <row r="13" spans="1:133" ht="15" customHeight="1" x14ac:dyDescent="0.25">
      <c r="A13" s="7"/>
      <c r="B13" s="4" t="s">
        <v>144</v>
      </c>
      <c r="C13" s="18" t="s">
        <v>5</v>
      </c>
      <c r="D13" s="7" t="s">
        <v>120</v>
      </c>
      <c r="E13" s="7"/>
      <c r="F13" s="7">
        <v>1000</v>
      </c>
      <c r="G13" s="7"/>
      <c r="H13" s="7">
        <f t="shared" si="0"/>
        <v>1000</v>
      </c>
      <c r="I13" s="5">
        <v>1.6</v>
      </c>
      <c r="J13" s="22">
        <f t="shared" si="1"/>
        <v>1600</v>
      </c>
      <c r="K13" s="28">
        <f t="shared" si="2"/>
        <v>3200</v>
      </c>
      <c r="L13" s="28"/>
      <c r="M13" s="28"/>
      <c r="N13" s="28"/>
    </row>
    <row r="14" spans="1:133" ht="15" customHeight="1" x14ac:dyDescent="0.25">
      <c r="A14" s="7"/>
      <c r="B14" s="4" t="s">
        <v>144</v>
      </c>
      <c r="C14" s="18" t="s">
        <v>6</v>
      </c>
      <c r="D14" s="7" t="s">
        <v>120</v>
      </c>
      <c r="E14" s="7"/>
      <c r="F14" s="7">
        <v>600</v>
      </c>
      <c r="G14" s="7"/>
      <c r="H14" s="7">
        <f t="shared" si="0"/>
        <v>600</v>
      </c>
      <c r="I14" s="5">
        <v>1.6</v>
      </c>
      <c r="J14" s="22">
        <f t="shared" si="1"/>
        <v>960</v>
      </c>
      <c r="K14" s="28">
        <f t="shared" si="2"/>
        <v>1920</v>
      </c>
      <c r="L14" s="28"/>
      <c r="M14" s="28"/>
      <c r="N14" s="28"/>
    </row>
    <row r="15" spans="1:133" ht="15" customHeight="1" x14ac:dyDescent="0.25">
      <c r="A15" s="7"/>
      <c r="B15" s="4" t="s">
        <v>144</v>
      </c>
      <c r="C15" s="18" t="s">
        <v>7</v>
      </c>
      <c r="D15" s="7" t="s">
        <v>120</v>
      </c>
      <c r="E15" s="7"/>
      <c r="F15" s="7">
        <v>1000</v>
      </c>
      <c r="G15" s="7"/>
      <c r="H15" s="7">
        <f t="shared" si="0"/>
        <v>1000</v>
      </c>
      <c r="I15" s="5">
        <v>1.6</v>
      </c>
      <c r="J15" s="22">
        <f t="shared" si="1"/>
        <v>1600</v>
      </c>
      <c r="K15" s="28">
        <f t="shared" si="2"/>
        <v>3200</v>
      </c>
      <c r="L15" s="28"/>
      <c r="M15" s="28"/>
      <c r="N15" s="28"/>
    </row>
    <row r="16" spans="1:133" ht="15" customHeight="1" x14ac:dyDescent="0.25">
      <c r="A16" s="7"/>
      <c r="B16" s="4" t="s">
        <v>145</v>
      </c>
      <c r="C16" s="18" t="s">
        <v>8</v>
      </c>
      <c r="D16" s="7" t="s">
        <v>120</v>
      </c>
      <c r="E16" s="7">
        <v>100</v>
      </c>
      <c r="G16" s="7">
        <v>100</v>
      </c>
      <c r="H16" s="7">
        <f t="shared" si="0"/>
        <v>200</v>
      </c>
      <c r="I16" s="5">
        <v>0.21500000000000002</v>
      </c>
      <c r="J16" s="22">
        <f t="shared" si="1"/>
        <v>43.000000000000007</v>
      </c>
      <c r="K16" s="28">
        <f t="shared" si="2"/>
        <v>86.000000000000014</v>
      </c>
      <c r="L16" s="28"/>
      <c r="M16" s="28"/>
      <c r="N16" s="28"/>
    </row>
    <row r="17" spans="1:14" ht="15" customHeight="1" x14ac:dyDescent="0.25">
      <c r="A17" s="7"/>
      <c r="B17" s="4" t="s">
        <v>145</v>
      </c>
      <c r="C17" s="18" t="s">
        <v>9</v>
      </c>
      <c r="D17" s="7" t="s">
        <v>121</v>
      </c>
      <c r="E17" s="7">
        <v>100</v>
      </c>
      <c r="G17" s="7">
        <v>100</v>
      </c>
      <c r="H17" s="7">
        <f t="shared" si="0"/>
        <v>200</v>
      </c>
      <c r="I17" s="5">
        <v>0.21</v>
      </c>
      <c r="J17" s="22">
        <f t="shared" si="1"/>
        <v>42</v>
      </c>
      <c r="K17" s="28">
        <f t="shared" si="2"/>
        <v>84</v>
      </c>
      <c r="L17" s="28"/>
      <c r="M17" s="28"/>
      <c r="N17" s="28"/>
    </row>
    <row r="18" spans="1:14" ht="15" customHeight="1" x14ac:dyDescent="0.25">
      <c r="A18" s="7"/>
      <c r="B18" s="4" t="s">
        <v>146</v>
      </c>
      <c r="C18" s="18" t="s">
        <v>10</v>
      </c>
      <c r="D18" s="7" t="s">
        <v>120</v>
      </c>
      <c r="E18" s="7">
        <v>500</v>
      </c>
      <c r="G18" s="7">
        <v>100</v>
      </c>
      <c r="H18" s="7">
        <f t="shared" si="0"/>
        <v>600</v>
      </c>
      <c r="I18" s="5">
        <v>1.26</v>
      </c>
      <c r="J18" s="22">
        <f t="shared" si="1"/>
        <v>756</v>
      </c>
      <c r="K18" s="28">
        <f t="shared" si="2"/>
        <v>1512</v>
      </c>
      <c r="L18" s="28"/>
      <c r="M18" s="28"/>
      <c r="N18" s="28"/>
    </row>
    <row r="19" spans="1:14" ht="15" customHeight="1" x14ac:dyDescent="0.25">
      <c r="A19" s="7"/>
      <c r="B19" s="4" t="s">
        <v>146</v>
      </c>
      <c r="C19" s="18" t="s">
        <v>11</v>
      </c>
      <c r="D19" s="7" t="s">
        <v>120</v>
      </c>
      <c r="E19" s="7">
        <v>1000</v>
      </c>
      <c r="G19" s="7">
        <v>500</v>
      </c>
      <c r="H19" s="7">
        <f t="shared" si="0"/>
        <v>1500</v>
      </c>
      <c r="I19" s="5">
        <v>1.53</v>
      </c>
      <c r="J19" s="22">
        <f t="shared" si="1"/>
        <v>2295</v>
      </c>
      <c r="K19" s="28">
        <f t="shared" si="2"/>
        <v>4590</v>
      </c>
      <c r="L19" s="28"/>
      <c r="M19" s="28"/>
      <c r="N19" s="28"/>
    </row>
    <row r="20" spans="1:14" ht="15" customHeight="1" x14ac:dyDescent="0.25">
      <c r="A20" s="7"/>
      <c r="B20" s="4" t="s">
        <v>146</v>
      </c>
      <c r="C20" s="18" t="s">
        <v>12</v>
      </c>
      <c r="D20" s="7" t="s">
        <v>120</v>
      </c>
      <c r="E20" s="7">
        <v>40</v>
      </c>
      <c r="G20" s="7">
        <v>25</v>
      </c>
      <c r="H20" s="7">
        <f t="shared" si="0"/>
        <v>65</v>
      </c>
      <c r="I20" s="5">
        <v>5.0999999999999996</v>
      </c>
      <c r="J20" s="22">
        <f t="shared" si="1"/>
        <v>331.5</v>
      </c>
      <c r="K20" s="28">
        <f t="shared" si="2"/>
        <v>663</v>
      </c>
      <c r="L20" s="28"/>
      <c r="M20" s="28"/>
      <c r="N20" s="28"/>
    </row>
    <row r="21" spans="1:14" ht="15" customHeight="1" x14ac:dyDescent="0.25">
      <c r="A21" s="7"/>
      <c r="B21" s="4" t="s">
        <v>146</v>
      </c>
      <c r="C21" s="18" t="s">
        <v>13</v>
      </c>
      <c r="D21" s="7" t="s">
        <v>120</v>
      </c>
      <c r="E21" s="7">
        <v>800</v>
      </c>
      <c r="G21" s="7">
        <v>200</v>
      </c>
      <c r="H21" s="7">
        <f t="shared" si="0"/>
        <v>1000</v>
      </c>
      <c r="I21" s="5">
        <v>3.23</v>
      </c>
      <c r="J21" s="22">
        <f t="shared" si="1"/>
        <v>3230</v>
      </c>
      <c r="K21" s="28">
        <f t="shared" si="2"/>
        <v>6460</v>
      </c>
      <c r="L21" s="28"/>
      <c r="M21" s="28"/>
      <c r="N21" s="28"/>
    </row>
    <row r="22" spans="1:14" ht="15" customHeight="1" x14ac:dyDescent="0.25">
      <c r="A22" s="7"/>
      <c r="B22" s="4" t="s">
        <v>146</v>
      </c>
      <c r="C22" s="18" t="s">
        <v>14</v>
      </c>
      <c r="D22" s="7" t="s">
        <v>120</v>
      </c>
      <c r="E22" s="7">
        <v>600</v>
      </c>
      <c r="G22" s="7">
        <v>500</v>
      </c>
      <c r="H22" s="7">
        <f t="shared" si="0"/>
        <v>1100</v>
      </c>
      <c r="I22" s="5">
        <v>1.26</v>
      </c>
      <c r="J22" s="22">
        <f t="shared" si="1"/>
        <v>1386</v>
      </c>
      <c r="K22" s="28">
        <f t="shared" si="2"/>
        <v>2772</v>
      </c>
      <c r="L22" s="28"/>
      <c r="M22" s="28"/>
      <c r="N22" s="28"/>
    </row>
    <row r="23" spans="1:14" ht="15" customHeight="1" x14ac:dyDescent="0.25">
      <c r="A23" s="7"/>
      <c r="B23" s="4" t="s">
        <v>146</v>
      </c>
      <c r="C23" s="18" t="s">
        <v>15</v>
      </c>
      <c r="D23" s="7" t="s">
        <v>120</v>
      </c>
      <c r="E23" s="7">
        <v>500</v>
      </c>
      <c r="G23" s="7">
        <v>100</v>
      </c>
      <c r="H23" s="7">
        <f t="shared" si="0"/>
        <v>600</v>
      </c>
      <c r="I23" s="5">
        <v>1.24</v>
      </c>
      <c r="J23" s="22">
        <f t="shared" si="1"/>
        <v>744</v>
      </c>
      <c r="K23" s="28">
        <f t="shared" si="2"/>
        <v>1488</v>
      </c>
      <c r="L23" s="28"/>
      <c r="M23" s="28"/>
      <c r="N23" s="28"/>
    </row>
    <row r="24" spans="1:14" ht="15" customHeight="1" x14ac:dyDescent="0.25">
      <c r="A24" s="7"/>
      <c r="B24" s="4" t="s">
        <v>146</v>
      </c>
      <c r="C24" s="18" t="s">
        <v>16</v>
      </c>
      <c r="D24" s="7" t="s">
        <v>120</v>
      </c>
      <c r="E24" s="7">
        <v>300</v>
      </c>
      <c r="F24" s="7">
        <v>500</v>
      </c>
      <c r="G24" s="7">
        <v>500</v>
      </c>
      <c r="H24" s="7">
        <f t="shared" si="0"/>
        <v>1300</v>
      </c>
      <c r="I24" s="5">
        <v>1.3</v>
      </c>
      <c r="J24" s="22">
        <f t="shared" si="1"/>
        <v>1690</v>
      </c>
      <c r="K24" s="28">
        <f t="shared" si="2"/>
        <v>3380</v>
      </c>
      <c r="L24" s="28"/>
      <c r="M24" s="28"/>
      <c r="N24" s="28"/>
    </row>
    <row r="25" spans="1:14" ht="15" customHeight="1" x14ac:dyDescent="0.25">
      <c r="A25" s="7"/>
      <c r="B25" s="4" t="s">
        <v>147</v>
      </c>
      <c r="C25" s="18" t="s">
        <v>17</v>
      </c>
      <c r="D25" s="7" t="s">
        <v>120</v>
      </c>
      <c r="E25" s="7">
        <v>12</v>
      </c>
      <c r="G25" s="7">
        <v>5</v>
      </c>
      <c r="H25" s="7">
        <f t="shared" si="0"/>
        <v>17</v>
      </c>
      <c r="I25" s="5">
        <v>2</v>
      </c>
      <c r="J25" s="22">
        <f t="shared" si="1"/>
        <v>34</v>
      </c>
      <c r="K25" s="28">
        <f t="shared" si="2"/>
        <v>68</v>
      </c>
      <c r="L25" s="28"/>
      <c r="M25" s="28"/>
      <c r="N25" s="28"/>
    </row>
    <row r="26" spans="1:14" ht="15" customHeight="1" x14ac:dyDescent="0.25">
      <c r="A26" s="7"/>
      <c r="B26" s="4" t="s">
        <v>146</v>
      </c>
      <c r="C26" s="18" t="s">
        <v>18</v>
      </c>
      <c r="D26" s="7" t="s">
        <v>120</v>
      </c>
      <c r="E26" s="7">
        <v>100</v>
      </c>
      <c r="G26" s="7">
        <v>100</v>
      </c>
      <c r="H26" s="7">
        <f t="shared" si="0"/>
        <v>200</v>
      </c>
      <c r="I26" s="5">
        <v>1.3</v>
      </c>
      <c r="J26" s="22">
        <f t="shared" si="1"/>
        <v>260</v>
      </c>
      <c r="K26" s="28">
        <f t="shared" si="2"/>
        <v>520</v>
      </c>
      <c r="L26" s="28"/>
      <c r="M26" s="28"/>
      <c r="N26" s="28"/>
    </row>
    <row r="27" spans="1:14" ht="15" customHeight="1" x14ac:dyDescent="0.25">
      <c r="A27" s="7"/>
      <c r="B27" s="4" t="s">
        <v>146</v>
      </c>
      <c r="C27" s="18" t="s">
        <v>19</v>
      </c>
      <c r="D27" s="7" t="s">
        <v>120</v>
      </c>
      <c r="E27" s="7">
        <v>250</v>
      </c>
      <c r="G27" s="7">
        <v>100</v>
      </c>
      <c r="H27" s="7">
        <f t="shared" si="0"/>
        <v>350</v>
      </c>
      <c r="I27" s="5">
        <v>0.5</v>
      </c>
      <c r="J27" s="22">
        <f t="shared" si="1"/>
        <v>175</v>
      </c>
      <c r="K27" s="28">
        <f t="shared" si="2"/>
        <v>350</v>
      </c>
      <c r="L27" s="28"/>
      <c r="M27" s="28"/>
      <c r="N27" s="28"/>
    </row>
    <row r="28" spans="1:14" ht="15" customHeight="1" x14ac:dyDescent="0.25">
      <c r="A28" s="7"/>
      <c r="B28" s="4" t="s">
        <v>146</v>
      </c>
      <c r="C28" s="18" t="s">
        <v>20</v>
      </c>
      <c r="D28" s="7" t="s">
        <v>120</v>
      </c>
      <c r="E28" s="7">
        <v>80</v>
      </c>
      <c r="G28" s="7">
        <v>100</v>
      </c>
      <c r="H28" s="7">
        <f t="shared" si="0"/>
        <v>180</v>
      </c>
      <c r="I28" s="5">
        <v>0.5</v>
      </c>
      <c r="J28" s="22">
        <f t="shared" si="1"/>
        <v>90</v>
      </c>
      <c r="K28" s="28">
        <f t="shared" si="2"/>
        <v>180</v>
      </c>
      <c r="L28" s="28"/>
      <c r="M28" s="28"/>
      <c r="N28" s="28"/>
    </row>
    <row r="29" spans="1:14" ht="15" customHeight="1" x14ac:dyDescent="0.25">
      <c r="A29" s="7"/>
      <c r="B29" s="4" t="s">
        <v>146</v>
      </c>
      <c r="C29" s="18" t="s">
        <v>21</v>
      </c>
      <c r="D29" s="7" t="s">
        <v>120</v>
      </c>
      <c r="E29" s="7">
        <v>40</v>
      </c>
      <c r="G29" s="7">
        <v>20</v>
      </c>
      <c r="H29" s="7">
        <f t="shared" si="0"/>
        <v>60</v>
      </c>
      <c r="I29" s="5">
        <v>2</v>
      </c>
      <c r="J29" s="22">
        <f t="shared" si="1"/>
        <v>120</v>
      </c>
      <c r="K29" s="28">
        <f t="shared" si="2"/>
        <v>240</v>
      </c>
      <c r="L29" s="28"/>
      <c r="M29" s="28"/>
      <c r="N29" s="28"/>
    </row>
    <row r="30" spans="1:14" ht="15" customHeight="1" x14ac:dyDescent="0.25">
      <c r="A30" s="7"/>
      <c r="B30" s="4" t="s">
        <v>146</v>
      </c>
      <c r="C30" s="18" t="s">
        <v>22</v>
      </c>
      <c r="D30" s="7" t="s">
        <v>120</v>
      </c>
      <c r="E30" s="7">
        <v>6</v>
      </c>
      <c r="G30" s="7">
        <v>5</v>
      </c>
      <c r="H30" s="7">
        <f t="shared" si="0"/>
        <v>11</v>
      </c>
      <c r="I30" s="5">
        <v>4</v>
      </c>
      <c r="J30" s="22">
        <f t="shared" si="1"/>
        <v>44</v>
      </c>
      <c r="K30" s="28">
        <f t="shared" si="2"/>
        <v>88</v>
      </c>
      <c r="L30" s="28"/>
      <c r="M30" s="28"/>
      <c r="N30" s="28"/>
    </row>
    <row r="31" spans="1:14" ht="15" customHeight="1" x14ac:dyDescent="0.25">
      <c r="A31" s="7"/>
      <c r="B31" s="4" t="s">
        <v>146</v>
      </c>
      <c r="C31" s="18" t="s">
        <v>23</v>
      </c>
      <c r="D31" s="7" t="s">
        <v>120</v>
      </c>
      <c r="E31" s="7">
        <v>10</v>
      </c>
      <c r="G31" s="7">
        <v>30</v>
      </c>
      <c r="H31" s="7">
        <f t="shared" si="0"/>
        <v>40</v>
      </c>
      <c r="I31" s="5">
        <v>1.5</v>
      </c>
      <c r="J31" s="22">
        <f t="shared" si="1"/>
        <v>60</v>
      </c>
      <c r="K31" s="28">
        <f t="shared" si="2"/>
        <v>120</v>
      </c>
      <c r="L31" s="28"/>
      <c r="M31" s="28"/>
      <c r="N31" s="28"/>
    </row>
    <row r="32" spans="1:14" ht="15" customHeight="1" x14ac:dyDescent="0.25">
      <c r="A32" s="7"/>
      <c r="B32" s="4" t="s">
        <v>146</v>
      </c>
      <c r="C32" s="18" t="s">
        <v>24</v>
      </c>
      <c r="D32" s="7" t="s">
        <v>120</v>
      </c>
      <c r="E32" s="7">
        <v>80</v>
      </c>
      <c r="G32" s="7">
        <v>100</v>
      </c>
      <c r="H32" s="7">
        <f t="shared" si="0"/>
        <v>180</v>
      </c>
      <c r="I32" s="5">
        <v>0.6</v>
      </c>
      <c r="J32" s="22">
        <f t="shared" si="1"/>
        <v>108</v>
      </c>
      <c r="K32" s="28">
        <f t="shared" si="2"/>
        <v>216</v>
      </c>
      <c r="L32" s="28"/>
      <c r="M32" s="28"/>
      <c r="N32" s="28"/>
    </row>
    <row r="33" spans="1:14" ht="15" customHeight="1" x14ac:dyDescent="0.25">
      <c r="A33" s="7"/>
      <c r="B33" s="4" t="s">
        <v>146</v>
      </c>
      <c r="C33" s="18" t="s">
        <v>25</v>
      </c>
      <c r="D33" s="7" t="s">
        <v>120</v>
      </c>
      <c r="E33" s="7">
        <v>120</v>
      </c>
      <c r="G33" s="7">
        <v>10</v>
      </c>
      <c r="H33" s="7">
        <f t="shared" si="0"/>
        <v>130</v>
      </c>
      <c r="I33" s="5">
        <v>2.4</v>
      </c>
      <c r="J33" s="22">
        <f t="shared" si="1"/>
        <v>312</v>
      </c>
      <c r="K33" s="28">
        <f t="shared" si="2"/>
        <v>624</v>
      </c>
      <c r="L33" s="28"/>
      <c r="M33" s="28"/>
      <c r="N33" s="28"/>
    </row>
    <row r="34" spans="1:14" ht="15" customHeight="1" x14ac:dyDescent="0.25">
      <c r="A34" s="7"/>
      <c r="B34" s="4" t="s">
        <v>146</v>
      </c>
      <c r="C34" s="18" t="s">
        <v>26</v>
      </c>
      <c r="D34" s="7" t="s">
        <v>120</v>
      </c>
      <c r="E34" s="7"/>
      <c r="G34" s="7">
        <v>5</v>
      </c>
      <c r="H34" s="7">
        <f t="shared" si="0"/>
        <v>5</v>
      </c>
      <c r="I34" s="5">
        <v>3</v>
      </c>
      <c r="J34" s="22">
        <f t="shared" si="1"/>
        <v>15</v>
      </c>
      <c r="K34" s="28">
        <f t="shared" si="2"/>
        <v>30</v>
      </c>
      <c r="L34" s="28"/>
      <c r="M34" s="28"/>
      <c r="N34" s="28"/>
    </row>
    <row r="35" spans="1:14" ht="15" customHeight="1" x14ac:dyDescent="0.25">
      <c r="A35" s="7"/>
      <c r="B35" s="4" t="s">
        <v>146</v>
      </c>
      <c r="C35" s="18" t="s">
        <v>27</v>
      </c>
      <c r="D35" s="7" t="s">
        <v>120</v>
      </c>
      <c r="E35" s="7">
        <v>40</v>
      </c>
      <c r="G35" s="7">
        <v>10</v>
      </c>
      <c r="H35" s="7">
        <f t="shared" si="0"/>
        <v>50</v>
      </c>
      <c r="I35" s="5">
        <v>0.4</v>
      </c>
      <c r="J35" s="22">
        <f t="shared" si="1"/>
        <v>20</v>
      </c>
      <c r="K35" s="28">
        <f t="shared" si="2"/>
        <v>40</v>
      </c>
      <c r="L35" s="28"/>
      <c r="M35" s="28"/>
      <c r="N35" s="28"/>
    </row>
    <row r="36" spans="1:14" ht="15" customHeight="1" x14ac:dyDescent="0.25">
      <c r="A36" s="7"/>
      <c r="B36" s="4" t="s">
        <v>146</v>
      </c>
      <c r="C36" s="18" t="s">
        <v>28</v>
      </c>
      <c r="D36" s="7" t="s">
        <v>120</v>
      </c>
      <c r="E36" s="7">
        <v>1000</v>
      </c>
      <c r="G36" s="7"/>
      <c r="H36" s="7">
        <f t="shared" si="0"/>
        <v>1000</v>
      </c>
      <c r="I36" s="5">
        <v>1</v>
      </c>
      <c r="J36" s="22">
        <f t="shared" si="1"/>
        <v>1000</v>
      </c>
      <c r="K36" s="28">
        <f t="shared" si="2"/>
        <v>2000</v>
      </c>
      <c r="L36" s="28"/>
      <c r="M36" s="28"/>
      <c r="N36" s="28"/>
    </row>
    <row r="37" spans="1:14" ht="15" customHeight="1" x14ac:dyDescent="0.25">
      <c r="A37" s="7"/>
      <c r="B37" s="4" t="s">
        <v>146</v>
      </c>
      <c r="C37" s="18" t="s">
        <v>29</v>
      </c>
      <c r="D37" s="7" t="s">
        <v>120</v>
      </c>
      <c r="E37" s="7">
        <v>500</v>
      </c>
      <c r="G37" s="7"/>
      <c r="H37" s="7">
        <f t="shared" si="0"/>
        <v>500</v>
      </c>
      <c r="I37" s="5">
        <v>1</v>
      </c>
      <c r="J37" s="22">
        <f t="shared" si="1"/>
        <v>500</v>
      </c>
      <c r="K37" s="28">
        <f t="shared" si="2"/>
        <v>1000</v>
      </c>
      <c r="L37" s="28"/>
      <c r="M37" s="28"/>
      <c r="N37" s="28"/>
    </row>
    <row r="38" spans="1:14" ht="15" customHeight="1" x14ac:dyDescent="0.25">
      <c r="A38" s="7"/>
      <c r="B38" s="4" t="s">
        <v>146</v>
      </c>
      <c r="C38" s="18" t="s">
        <v>30</v>
      </c>
      <c r="D38" s="7" t="s">
        <v>120</v>
      </c>
      <c r="E38" s="7">
        <v>500</v>
      </c>
      <c r="G38" s="7"/>
      <c r="H38" s="7">
        <f t="shared" si="0"/>
        <v>500</v>
      </c>
      <c r="I38" s="5">
        <v>1</v>
      </c>
      <c r="J38" s="22">
        <f t="shared" si="1"/>
        <v>500</v>
      </c>
      <c r="K38" s="28">
        <f t="shared" si="2"/>
        <v>1000</v>
      </c>
      <c r="L38" s="28"/>
      <c r="M38" s="28"/>
      <c r="N38" s="28"/>
    </row>
    <row r="39" spans="1:14" ht="15" customHeight="1" x14ac:dyDescent="0.25">
      <c r="A39" s="7"/>
      <c r="B39" s="4" t="s">
        <v>146</v>
      </c>
      <c r="C39" s="18" t="s">
        <v>31</v>
      </c>
      <c r="D39" s="7" t="s">
        <v>120</v>
      </c>
      <c r="E39" s="7">
        <v>12</v>
      </c>
      <c r="G39" s="7">
        <v>10</v>
      </c>
      <c r="H39" s="7">
        <f t="shared" si="0"/>
        <v>22</v>
      </c>
      <c r="I39" s="5">
        <v>2.8</v>
      </c>
      <c r="J39" s="22">
        <f t="shared" si="1"/>
        <v>61.599999999999994</v>
      </c>
      <c r="K39" s="28">
        <f t="shared" si="2"/>
        <v>123.19999999999999</v>
      </c>
      <c r="L39" s="28"/>
      <c r="M39" s="28"/>
      <c r="N39" s="28"/>
    </row>
    <row r="40" spans="1:14" ht="15" customHeight="1" x14ac:dyDescent="0.25">
      <c r="A40" s="7"/>
      <c r="B40" s="4" t="s">
        <v>146</v>
      </c>
      <c r="C40" s="18" t="s">
        <v>32</v>
      </c>
      <c r="D40" s="7" t="s">
        <v>120</v>
      </c>
      <c r="E40" s="7">
        <v>40</v>
      </c>
      <c r="G40" s="7">
        <v>20</v>
      </c>
      <c r="H40" s="7">
        <f t="shared" si="0"/>
        <v>60</v>
      </c>
      <c r="I40" s="5">
        <v>2.6</v>
      </c>
      <c r="J40" s="22">
        <f t="shared" si="1"/>
        <v>156</v>
      </c>
      <c r="K40" s="28">
        <f t="shared" si="2"/>
        <v>312</v>
      </c>
      <c r="L40" s="28"/>
      <c r="M40" s="28"/>
      <c r="N40" s="28"/>
    </row>
    <row r="41" spans="1:14" ht="15" customHeight="1" x14ac:dyDescent="0.25">
      <c r="A41" s="7"/>
      <c r="B41" s="4" t="s">
        <v>146</v>
      </c>
      <c r="C41" s="18" t="s">
        <v>33</v>
      </c>
      <c r="D41" s="7" t="s">
        <v>120</v>
      </c>
      <c r="E41" s="7">
        <v>40</v>
      </c>
      <c r="G41" s="7">
        <v>10</v>
      </c>
      <c r="H41" s="7">
        <f t="shared" si="0"/>
        <v>50</v>
      </c>
      <c r="I41" s="5">
        <v>1.3</v>
      </c>
      <c r="J41" s="22">
        <f t="shared" si="1"/>
        <v>65</v>
      </c>
      <c r="K41" s="28">
        <f t="shared" si="2"/>
        <v>130</v>
      </c>
      <c r="L41" s="28"/>
      <c r="M41" s="28"/>
      <c r="N41" s="28"/>
    </row>
    <row r="42" spans="1:14" ht="15" customHeight="1" x14ac:dyDescent="0.25">
      <c r="A42" s="7"/>
      <c r="B42" s="4" t="s">
        <v>146</v>
      </c>
      <c r="C42" s="18" t="s">
        <v>34</v>
      </c>
      <c r="D42" s="7" t="s">
        <v>120</v>
      </c>
      <c r="E42" s="7">
        <v>40</v>
      </c>
      <c r="G42" s="7">
        <v>20</v>
      </c>
      <c r="H42" s="7">
        <f t="shared" si="0"/>
        <v>60</v>
      </c>
      <c r="I42" s="5">
        <v>2.2999999999999998</v>
      </c>
      <c r="J42" s="22">
        <f t="shared" si="1"/>
        <v>138</v>
      </c>
      <c r="K42" s="28">
        <f t="shared" si="2"/>
        <v>276</v>
      </c>
      <c r="L42" s="28"/>
      <c r="M42" s="28"/>
      <c r="N42" s="28"/>
    </row>
    <row r="43" spans="1:14" ht="15" customHeight="1" x14ac:dyDescent="0.25">
      <c r="A43" s="7"/>
      <c r="B43" s="4" t="s">
        <v>146</v>
      </c>
      <c r="C43" s="18" t="s">
        <v>35</v>
      </c>
      <c r="D43" s="7" t="s">
        <v>120</v>
      </c>
      <c r="E43" s="7">
        <v>12</v>
      </c>
      <c r="G43" s="7">
        <v>20</v>
      </c>
      <c r="H43" s="7">
        <f t="shared" si="0"/>
        <v>32</v>
      </c>
      <c r="I43" s="5">
        <v>0.5</v>
      </c>
      <c r="J43" s="22">
        <f t="shared" si="1"/>
        <v>16</v>
      </c>
      <c r="K43" s="28">
        <f t="shared" si="2"/>
        <v>32</v>
      </c>
      <c r="L43" s="28"/>
      <c r="M43" s="28"/>
      <c r="N43" s="28"/>
    </row>
    <row r="44" spans="1:14" ht="15" customHeight="1" x14ac:dyDescent="0.25">
      <c r="A44" s="7"/>
      <c r="B44" s="4" t="s">
        <v>144</v>
      </c>
      <c r="C44" s="18" t="s">
        <v>36</v>
      </c>
      <c r="D44" s="7" t="s">
        <v>120</v>
      </c>
      <c r="E44" s="7">
        <v>1</v>
      </c>
      <c r="G44" s="7">
        <v>1</v>
      </c>
      <c r="H44" s="7">
        <f t="shared" si="0"/>
        <v>2</v>
      </c>
      <c r="I44" s="5">
        <v>50</v>
      </c>
      <c r="J44" s="22">
        <f t="shared" si="1"/>
        <v>100</v>
      </c>
      <c r="K44" s="28">
        <f t="shared" si="2"/>
        <v>200</v>
      </c>
      <c r="L44" s="28"/>
      <c r="M44" s="28"/>
      <c r="N44" s="28"/>
    </row>
    <row r="45" spans="1:14" ht="15" customHeight="1" x14ac:dyDescent="0.25">
      <c r="A45" s="7"/>
      <c r="B45" s="4" t="s">
        <v>144</v>
      </c>
      <c r="C45" s="18" t="s">
        <v>37</v>
      </c>
      <c r="D45" s="7" t="s">
        <v>120</v>
      </c>
      <c r="E45" s="7">
        <v>1</v>
      </c>
      <c r="G45" s="7"/>
      <c r="H45" s="7">
        <f t="shared" si="0"/>
        <v>1</v>
      </c>
      <c r="I45" s="5">
        <v>53</v>
      </c>
      <c r="J45" s="22">
        <f t="shared" si="1"/>
        <v>53</v>
      </c>
      <c r="K45" s="28">
        <f t="shared" si="2"/>
        <v>106</v>
      </c>
      <c r="L45" s="28"/>
      <c r="M45" s="28"/>
      <c r="N45" s="28"/>
    </row>
    <row r="46" spans="1:14" ht="15" customHeight="1" x14ac:dyDescent="0.25">
      <c r="A46" s="7"/>
      <c r="B46" s="4" t="s">
        <v>145</v>
      </c>
      <c r="C46" s="18" t="s">
        <v>38</v>
      </c>
      <c r="D46" s="7" t="s">
        <v>122</v>
      </c>
      <c r="E46" s="7">
        <v>50</v>
      </c>
      <c r="F46" s="7">
        <v>20</v>
      </c>
      <c r="G46" s="7">
        <v>10</v>
      </c>
      <c r="H46" s="7">
        <f t="shared" si="0"/>
        <v>80</v>
      </c>
      <c r="I46" s="5">
        <v>0.8</v>
      </c>
      <c r="J46" s="22">
        <f t="shared" si="1"/>
        <v>64</v>
      </c>
      <c r="K46" s="28">
        <f t="shared" si="2"/>
        <v>128</v>
      </c>
      <c r="L46" s="28"/>
      <c r="M46" s="28"/>
      <c r="N46" s="28"/>
    </row>
    <row r="47" spans="1:14" ht="15" customHeight="1" x14ac:dyDescent="0.25">
      <c r="A47" s="7"/>
      <c r="B47" s="4" t="s">
        <v>145</v>
      </c>
      <c r="C47" s="18" t="s">
        <v>39</v>
      </c>
      <c r="D47" s="7" t="s">
        <v>122</v>
      </c>
      <c r="E47" s="7">
        <v>50</v>
      </c>
      <c r="F47" s="7">
        <v>20</v>
      </c>
      <c r="G47" s="7">
        <v>10</v>
      </c>
      <c r="H47" s="7">
        <f t="shared" si="0"/>
        <v>80</v>
      </c>
      <c r="I47" s="5">
        <v>0.8</v>
      </c>
      <c r="J47" s="22">
        <f t="shared" si="1"/>
        <v>64</v>
      </c>
      <c r="K47" s="28">
        <f t="shared" si="2"/>
        <v>128</v>
      </c>
      <c r="L47" s="28"/>
      <c r="M47" s="28"/>
      <c r="N47" s="28"/>
    </row>
    <row r="48" spans="1:14" ht="15" customHeight="1" x14ac:dyDescent="0.25">
      <c r="A48" s="7"/>
      <c r="B48" s="4" t="s">
        <v>145</v>
      </c>
      <c r="C48" s="18" t="s">
        <v>40</v>
      </c>
      <c r="D48" s="7" t="s">
        <v>122</v>
      </c>
      <c r="E48" s="7">
        <v>50</v>
      </c>
      <c r="F48" s="7">
        <v>20</v>
      </c>
      <c r="G48" s="7">
        <v>10</v>
      </c>
      <c r="H48" s="7">
        <f t="shared" si="0"/>
        <v>80</v>
      </c>
      <c r="I48" s="5">
        <f>79/50</f>
        <v>1.58</v>
      </c>
      <c r="J48" s="22">
        <f t="shared" si="1"/>
        <v>126.4</v>
      </c>
      <c r="K48" s="28">
        <f t="shared" si="2"/>
        <v>252.8</v>
      </c>
      <c r="L48" s="28"/>
      <c r="M48" s="28"/>
      <c r="N48" s="28"/>
    </row>
    <row r="49" spans="1:14" ht="15" customHeight="1" x14ac:dyDescent="0.25">
      <c r="A49" s="7"/>
      <c r="B49" s="4" t="s">
        <v>145</v>
      </c>
      <c r="C49" s="18" t="s">
        <v>41</v>
      </c>
      <c r="D49" s="7" t="s">
        <v>122</v>
      </c>
      <c r="E49" s="7">
        <v>50</v>
      </c>
      <c r="F49" s="7">
        <v>10</v>
      </c>
      <c r="G49" s="7">
        <v>10</v>
      </c>
      <c r="H49" s="7">
        <f t="shared" si="0"/>
        <v>70</v>
      </c>
      <c r="I49" s="5">
        <f>23.8/50</f>
        <v>0.47600000000000003</v>
      </c>
      <c r="J49" s="22">
        <f t="shared" si="1"/>
        <v>33.32</v>
      </c>
      <c r="K49" s="28">
        <f t="shared" si="2"/>
        <v>66.64</v>
      </c>
      <c r="L49" s="28"/>
      <c r="M49" s="28"/>
      <c r="N49" s="28"/>
    </row>
    <row r="50" spans="1:14" ht="15" customHeight="1" x14ac:dyDescent="0.25">
      <c r="A50" s="7"/>
      <c r="B50" s="4" t="s">
        <v>145</v>
      </c>
      <c r="C50" s="18" t="s">
        <v>42</v>
      </c>
      <c r="D50" s="7" t="s">
        <v>122</v>
      </c>
      <c r="E50" s="7">
        <v>10</v>
      </c>
      <c r="F50" s="7">
        <v>10</v>
      </c>
      <c r="G50" s="7">
        <v>15</v>
      </c>
      <c r="H50" s="7">
        <f t="shared" si="0"/>
        <v>35</v>
      </c>
      <c r="I50" s="5">
        <v>8</v>
      </c>
      <c r="J50" s="22">
        <f t="shared" si="1"/>
        <v>280</v>
      </c>
      <c r="K50" s="28">
        <f t="shared" si="2"/>
        <v>560</v>
      </c>
      <c r="L50" s="28"/>
      <c r="M50" s="28"/>
      <c r="N50" s="28"/>
    </row>
    <row r="51" spans="1:14" ht="15" customHeight="1" x14ac:dyDescent="0.25">
      <c r="A51" s="7"/>
      <c r="B51" s="4" t="s">
        <v>145</v>
      </c>
      <c r="C51" s="18" t="s">
        <v>43</v>
      </c>
      <c r="D51" s="7" t="s">
        <v>123</v>
      </c>
      <c r="E51" s="7">
        <v>30</v>
      </c>
      <c r="F51" s="7">
        <v>10</v>
      </c>
      <c r="G51" s="7"/>
      <c r="H51" s="7">
        <f t="shared" si="0"/>
        <v>40</v>
      </c>
      <c r="I51" s="5">
        <v>0.16</v>
      </c>
      <c r="J51" s="22">
        <f t="shared" si="1"/>
        <v>6.4</v>
      </c>
      <c r="K51" s="28">
        <f t="shared" si="2"/>
        <v>12.8</v>
      </c>
      <c r="L51" s="28"/>
      <c r="M51" s="28"/>
      <c r="N51" s="28"/>
    </row>
    <row r="52" spans="1:14" ht="15" customHeight="1" x14ac:dyDescent="0.25">
      <c r="A52" s="7"/>
      <c r="B52" s="4" t="s">
        <v>145</v>
      </c>
      <c r="C52" s="18" t="s">
        <v>44</v>
      </c>
      <c r="D52" s="7" t="s">
        <v>124</v>
      </c>
      <c r="E52" s="7">
        <v>30</v>
      </c>
      <c r="G52" s="7">
        <v>35</v>
      </c>
      <c r="H52" s="7">
        <f t="shared" si="0"/>
        <v>65</v>
      </c>
      <c r="I52" s="5">
        <v>0.8</v>
      </c>
      <c r="J52" s="22">
        <f t="shared" si="1"/>
        <v>52</v>
      </c>
      <c r="K52" s="28">
        <f t="shared" si="2"/>
        <v>104</v>
      </c>
      <c r="L52" s="28"/>
      <c r="M52" s="28"/>
      <c r="N52" s="28"/>
    </row>
    <row r="53" spans="1:14" ht="15" customHeight="1" x14ac:dyDescent="0.25">
      <c r="A53" s="7"/>
      <c r="B53" s="4" t="s">
        <v>146</v>
      </c>
      <c r="C53" s="18" t="s">
        <v>45</v>
      </c>
      <c r="D53" s="7" t="s">
        <v>120</v>
      </c>
      <c r="E53" s="7">
        <v>120</v>
      </c>
      <c r="G53" s="7">
        <v>35</v>
      </c>
      <c r="H53" s="7">
        <f t="shared" si="0"/>
        <v>155</v>
      </c>
      <c r="I53" s="5">
        <v>1.9</v>
      </c>
      <c r="J53" s="22">
        <f t="shared" si="1"/>
        <v>294.5</v>
      </c>
      <c r="K53" s="28">
        <f t="shared" si="2"/>
        <v>589</v>
      </c>
      <c r="L53" s="28"/>
      <c r="M53" s="28"/>
      <c r="N53" s="28"/>
    </row>
    <row r="54" spans="1:14" ht="15" customHeight="1" x14ac:dyDescent="0.25">
      <c r="A54" s="7"/>
      <c r="B54" s="4" t="s">
        <v>146</v>
      </c>
      <c r="C54" s="18" t="s">
        <v>46</v>
      </c>
      <c r="D54" s="7" t="s">
        <v>120</v>
      </c>
      <c r="E54" s="7">
        <v>1600</v>
      </c>
      <c r="G54" s="7">
        <v>500</v>
      </c>
      <c r="H54" s="7">
        <f t="shared" si="0"/>
        <v>2100</v>
      </c>
      <c r="I54" s="5">
        <v>1.21</v>
      </c>
      <c r="J54" s="22">
        <f t="shared" si="1"/>
        <v>2541</v>
      </c>
      <c r="K54" s="28">
        <f t="shared" si="2"/>
        <v>5082</v>
      </c>
      <c r="L54" s="28"/>
      <c r="M54" s="28"/>
      <c r="N54" s="28"/>
    </row>
    <row r="55" spans="1:14" ht="15" customHeight="1" x14ac:dyDescent="0.25">
      <c r="A55" s="7"/>
      <c r="B55" s="4" t="s">
        <v>145</v>
      </c>
      <c r="C55" s="18" t="s">
        <v>47</v>
      </c>
      <c r="D55" s="7" t="s">
        <v>120</v>
      </c>
      <c r="E55" s="7"/>
      <c r="G55" s="7">
        <v>1</v>
      </c>
      <c r="H55" s="7">
        <f t="shared" si="0"/>
        <v>1</v>
      </c>
      <c r="I55" s="5">
        <v>600</v>
      </c>
      <c r="J55" s="22">
        <f t="shared" si="1"/>
        <v>600</v>
      </c>
      <c r="K55" s="28">
        <f t="shared" si="2"/>
        <v>1200</v>
      </c>
      <c r="L55" s="28"/>
      <c r="M55" s="28"/>
      <c r="N55" s="28"/>
    </row>
    <row r="56" spans="1:14" ht="15" customHeight="1" x14ac:dyDescent="0.25">
      <c r="A56" s="7"/>
      <c r="B56" s="4" t="s">
        <v>145</v>
      </c>
      <c r="C56" s="18" t="s">
        <v>48</v>
      </c>
      <c r="D56" s="7" t="s">
        <v>125</v>
      </c>
      <c r="E56" s="7">
        <v>1000</v>
      </c>
      <c r="G56" s="7"/>
      <c r="H56" s="7">
        <f t="shared" si="0"/>
        <v>1000</v>
      </c>
      <c r="I56" s="5">
        <v>1.6E-2</v>
      </c>
      <c r="J56" s="22">
        <f t="shared" si="1"/>
        <v>16</v>
      </c>
      <c r="K56" s="28">
        <f t="shared" si="2"/>
        <v>32</v>
      </c>
      <c r="L56" s="28"/>
      <c r="M56" s="28"/>
      <c r="N56" s="28"/>
    </row>
    <row r="57" spans="1:14" ht="15" customHeight="1" x14ac:dyDescent="0.25">
      <c r="A57" s="7"/>
      <c r="B57" s="4" t="s">
        <v>145</v>
      </c>
      <c r="C57" s="18" t="s">
        <v>49</v>
      </c>
      <c r="D57" s="7" t="s">
        <v>121</v>
      </c>
      <c r="E57" s="7">
        <v>25</v>
      </c>
      <c r="G57" s="7"/>
      <c r="H57" s="7">
        <f t="shared" si="0"/>
        <v>25</v>
      </c>
      <c r="I57" s="5">
        <v>6.25</v>
      </c>
      <c r="J57" s="22">
        <f t="shared" si="1"/>
        <v>156.25</v>
      </c>
      <c r="K57" s="28">
        <f t="shared" si="2"/>
        <v>312.5</v>
      </c>
      <c r="L57" s="28"/>
      <c r="M57" s="28"/>
      <c r="N57" s="28"/>
    </row>
    <row r="58" spans="1:14" ht="15" customHeight="1" x14ac:dyDescent="0.25">
      <c r="A58" s="7"/>
      <c r="B58" s="4" t="s">
        <v>145</v>
      </c>
      <c r="C58" s="18" t="s">
        <v>50</v>
      </c>
      <c r="D58" s="7" t="s">
        <v>125</v>
      </c>
      <c r="E58" s="7">
        <v>3000</v>
      </c>
      <c r="G58" s="7"/>
      <c r="H58" s="7">
        <f t="shared" si="0"/>
        <v>3000</v>
      </c>
      <c r="I58" s="5">
        <v>1.6E-2</v>
      </c>
      <c r="J58" s="22">
        <f t="shared" si="1"/>
        <v>48</v>
      </c>
      <c r="K58" s="28">
        <f t="shared" si="2"/>
        <v>96</v>
      </c>
      <c r="L58" s="28"/>
      <c r="M58" s="28"/>
      <c r="N58" s="28"/>
    </row>
    <row r="59" spans="1:14" ht="15" customHeight="1" x14ac:dyDescent="0.25">
      <c r="A59" s="7"/>
      <c r="B59" s="4" t="s">
        <v>145</v>
      </c>
      <c r="C59" s="18" t="s">
        <v>51</v>
      </c>
      <c r="D59" s="7" t="s">
        <v>125</v>
      </c>
      <c r="E59" s="7">
        <v>1000</v>
      </c>
      <c r="G59" s="7">
        <v>500</v>
      </c>
      <c r="H59" s="7">
        <f t="shared" si="0"/>
        <v>1500</v>
      </c>
      <c r="I59" s="5">
        <v>1.4999999999999999E-2</v>
      </c>
      <c r="J59" s="22">
        <f t="shared" si="1"/>
        <v>22.5</v>
      </c>
      <c r="K59" s="28">
        <f t="shared" si="2"/>
        <v>45</v>
      </c>
      <c r="L59" s="28"/>
      <c r="M59" s="28"/>
      <c r="N59" s="28"/>
    </row>
    <row r="60" spans="1:14" ht="15" customHeight="1" x14ac:dyDescent="0.25">
      <c r="A60" s="7"/>
      <c r="B60" s="4" t="s">
        <v>145</v>
      </c>
      <c r="C60" s="18" t="s">
        <v>52</v>
      </c>
      <c r="D60" s="7" t="s">
        <v>125</v>
      </c>
      <c r="E60" s="7">
        <v>1000</v>
      </c>
      <c r="G60" s="7">
        <v>1000</v>
      </c>
      <c r="H60" s="7">
        <f t="shared" si="0"/>
        <v>2000</v>
      </c>
      <c r="I60" s="5">
        <v>1.4999999999999999E-2</v>
      </c>
      <c r="J60" s="22">
        <f t="shared" si="1"/>
        <v>30</v>
      </c>
      <c r="K60" s="28">
        <f t="shared" si="2"/>
        <v>60</v>
      </c>
      <c r="L60" s="28"/>
      <c r="M60" s="28"/>
      <c r="N60" s="28"/>
    </row>
    <row r="61" spans="1:14" ht="15" customHeight="1" x14ac:dyDescent="0.25">
      <c r="A61" s="7"/>
      <c r="B61" s="4" t="s">
        <v>145</v>
      </c>
      <c r="C61" s="18" t="s">
        <v>53</v>
      </c>
      <c r="D61" s="7" t="s">
        <v>126</v>
      </c>
      <c r="E61" s="7">
        <v>100</v>
      </c>
      <c r="G61" s="7">
        <v>500</v>
      </c>
      <c r="H61" s="7">
        <f t="shared" si="0"/>
        <v>600</v>
      </c>
      <c r="I61" s="5">
        <v>0.2</v>
      </c>
      <c r="J61" s="22">
        <f t="shared" si="1"/>
        <v>120</v>
      </c>
      <c r="K61" s="28">
        <f t="shared" si="2"/>
        <v>240</v>
      </c>
      <c r="L61" s="28"/>
      <c r="M61" s="28"/>
      <c r="N61" s="28"/>
    </row>
    <row r="62" spans="1:14" ht="15" customHeight="1" x14ac:dyDescent="0.25">
      <c r="A62" s="7"/>
      <c r="B62" s="4" t="s">
        <v>144</v>
      </c>
      <c r="C62" s="18" t="s">
        <v>54</v>
      </c>
      <c r="D62" s="7" t="s">
        <v>121</v>
      </c>
      <c r="E62" s="7">
        <v>500</v>
      </c>
      <c r="G62" s="7">
        <v>500</v>
      </c>
      <c r="H62" s="7">
        <f t="shared" si="0"/>
        <v>1000</v>
      </c>
      <c r="I62" s="5">
        <f>119.2/500</f>
        <v>0.2384</v>
      </c>
      <c r="J62" s="22">
        <f t="shared" si="1"/>
        <v>238.4</v>
      </c>
      <c r="K62" s="28">
        <f t="shared" si="2"/>
        <v>476.8</v>
      </c>
      <c r="L62" s="28"/>
      <c r="M62" s="28"/>
      <c r="N62" s="28"/>
    </row>
    <row r="63" spans="1:14" ht="15" customHeight="1" x14ac:dyDescent="0.25">
      <c r="A63" s="7"/>
      <c r="B63" s="4" t="s">
        <v>144</v>
      </c>
      <c r="C63" s="18" t="s">
        <v>55</v>
      </c>
      <c r="D63" s="7" t="s">
        <v>121</v>
      </c>
      <c r="E63" s="7">
        <v>100</v>
      </c>
      <c r="G63" s="7">
        <v>500</v>
      </c>
      <c r="H63" s="7">
        <f t="shared" si="0"/>
        <v>600</v>
      </c>
      <c r="I63" s="5">
        <v>0.94</v>
      </c>
      <c r="J63" s="22">
        <f t="shared" si="1"/>
        <v>564</v>
      </c>
      <c r="K63" s="28">
        <f t="shared" si="2"/>
        <v>1128</v>
      </c>
      <c r="L63" s="28"/>
      <c r="M63" s="28"/>
      <c r="N63" s="28"/>
    </row>
    <row r="64" spans="1:14" ht="15" customHeight="1" x14ac:dyDescent="0.25">
      <c r="A64" s="7"/>
      <c r="B64" s="4" t="s">
        <v>144</v>
      </c>
      <c r="C64" s="18" t="s">
        <v>56</v>
      </c>
      <c r="D64" s="7" t="s">
        <v>121</v>
      </c>
      <c r="E64" s="7">
        <v>100</v>
      </c>
      <c r="G64" s="7">
        <v>500</v>
      </c>
      <c r="H64" s="7">
        <f t="shared" si="0"/>
        <v>600</v>
      </c>
      <c r="I64" s="5">
        <v>0.28999999999999998</v>
      </c>
      <c r="J64" s="22">
        <f t="shared" si="1"/>
        <v>174</v>
      </c>
      <c r="K64" s="28">
        <f t="shared" si="2"/>
        <v>348</v>
      </c>
      <c r="L64" s="28"/>
      <c r="M64" s="28"/>
      <c r="N64" s="28"/>
    </row>
    <row r="65" spans="1:14" ht="15" customHeight="1" x14ac:dyDescent="0.25">
      <c r="A65" s="7"/>
      <c r="B65" s="4" t="s">
        <v>144</v>
      </c>
      <c r="C65" s="18" t="s">
        <v>57</v>
      </c>
      <c r="D65" s="7" t="s">
        <v>121</v>
      </c>
      <c r="E65" s="7">
        <v>500</v>
      </c>
      <c r="G65" s="7">
        <v>500</v>
      </c>
      <c r="H65" s="7">
        <f t="shared" si="0"/>
        <v>1000</v>
      </c>
      <c r="I65" s="5">
        <f>102/500</f>
        <v>0.20399999999999999</v>
      </c>
      <c r="J65" s="22">
        <f t="shared" si="1"/>
        <v>204</v>
      </c>
      <c r="K65" s="28">
        <f t="shared" si="2"/>
        <v>408</v>
      </c>
      <c r="L65" s="28"/>
      <c r="M65" s="28"/>
      <c r="N65" s="28"/>
    </row>
    <row r="66" spans="1:14" ht="15" customHeight="1" x14ac:dyDescent="0.25">
      <c r="A66" s="7"/>
      <c r="B66" s="4" t="s">
        <v>144</v>
      </c>
      <c r="C66" s="18" t="s">
        <v>58</v>
      </c>
      <c r="D66" s="7" t="s">
        <v>121</v>
      </c>
      <c r="E66" s="7">
        <v>500</v>
      </c>
      <c r="G66" s="7">
        <v>500</v>
      </c>
      <c r="H66" s="7">
        <f t="shared" si="0"/>
        <v>1000</v>
      </c>
      <c r="I66" s="5">
        <f>367/500</f>
        <v>0.73399999999999999</v>
      </c>
      <c r="J66" s="22">
        <f t="shared" si="1"/>
        <v>734</v>
      </c>
      <c r="K66" s="28">
        <f t="shared" si="2"/>
        <v>1468</v>
      </c>
      <c r="L66" s="28"/>
      <c r="M66" s="28"/>
      <c r="N66" s="28"/>
    </row>
    <row r="67" spans="1:14" ht="15" customHeight="1" x14ac:dyDescent="0.25">
      <c r="A67" s="7"/>
      <c r="B67" s="4" t="s">
        <v>144</v>
      </c>
      <c r="C67" s="18" t="s">
        <v>59</v>
      </c>
      <c r="D67" s="7" t="s">
        <v>121</v>
      </c>
      <c r="E67" s="7">
        <v>500</v>
      </c>
      <c r="G67" s="7">
        <v>500</v>
      </c>
      <c r="H67" s="7">
        <f t="shared" si="0"/>
        <v>1000</v>
      </c>
      <c r="I67" s="5">
        <f>100/500</f>
        <v>0.2</v>
      </c>
      <c r="J67" s="22">
        <f t="shared" si="1"/>
        <v>200</v>
      </c>
      <c r="K67" s="28">
        <f t="shared" si="2"/>
        <v>400</v>
      </c>
      <c r="L67" s="28"/>
      <c r="M67" s="28"/>
      <c r="N67" s="28"/>
    </row>
    <row r="68" spans="1:14" ht="15" customHeight="1" x14ac:dyDescent="0.25">
      <c r="A68" s="7"/>
      <c r="B68" s="4" t="s">
        <v>145</v>
      </c>
      <c r="C68" s="18" t="s">
        <v>60</v>
      </c>
      <c r="D68" s="7" t="s">
        <v>127</v>
      </c>
      <c r="E68" s="7">
        <v>10</v>
      </c>
      <c r="G68" s="7">
        <v>15</v>
      </c>
      <c r="H68" s="7">
        <f t="shared" si="0"/>
        <v>25</v>
      </c>
      <c r="I68" s="5">
        <v>14</v>
      </c>
      <c r="J68" s="22">
        <f t="shared" si="1"/>
        <v>350</v>
      </c>
      <c r="K68" s="28">
        <f t="shared" si="2"/>
        <v>700</v>
      </c>
      <c r="L68" s="28"/>
      <c r="M68" s="28"/>
      <c r="N68" s="28"/>
    </row>
    <row r="69" spans="1:14" ht="15" customHeight="1" x14ac:dyDescent="0.25">
      <c r="A69" s="7"/>
      <c r="B69" s="4" t="s">
        <v>145</v>
      </c>
      <c r="C69" s="18" t="s">
        <v>61</v>
      </c>
      <c r="D69" s="7" t="s">
        <v>122</v>
      </c>
      <c r="E69" s="7">
        <v>100</v>
      </c>
      <c r="G69" s="7"/>
      <c r="H69" s="7">
        <f t="shared" si="0"/>
        <v>100</v>
      </c>
      <c r="I69" s="5">
        <f>327/50</f>
        <v>6.54</v>
      </c>
      <c r="J69" s="22">
        <f t="shared" si="1"/>
        <v>654</v>
      </c>
      <c r="K69" s="28">
        <f t="shared" si="2"/>
        <v>1308</v>
      </c>
      <c r="L69" s="28"/>
      <c r="M69" s="28"/>
      <c r="N69" s="28"/>
    </row>
    <row r="70" spans="1:14" ht="15" customHeight="1" x14ac:dyDescent="0.25">
      <c r="A70" s="7"/>
      <c r="B70" s="4" t="s">
        <v>145</v>
      </c>
      <c r="C70" s="18" t="s">
        <v>62</v>
      </c>
      <c r="D70" s="7" t="s">
        <v>127</v>
      </c>
      <c r="E70" s="7">
        <v>10</v>
      </c>
      <c r="G70" s="7"/>
      <c r="H70" s="7">
        <f t="shared" si="0"/>
        <v>10</v>
      </c>
      <c r="I70" s="5">
        <f>80/10</f>
        <v>8</v>
      </c>
      <c r="J70" s="22">
        <f t="shared" si="1"/>
        <v>80</v>
      </c>
      <c r="K70" s="28">
        <f t="shared" si="2"/>
        <v>160</v>
      </c>
      <c r="L70" s="28"/>
      <c r="M70" s="28"/>
      <c r="N70" s="28"/>
    </row>
    <row r="71" spans="1:14" ht="15" customHeight="1" x14ac:dyDescent="0.25">
      <c r="A71" s="7"/>
      <c r="B71" s="4" t="s">
        <v>145</v>
      </c>
      <c r="C71" s="18" t="s">
        <v>63</v>
      </c>
      <c r="D71" s="7" t="s">
        <v>127</v>
      </c>
      <c r="E71" s="7">
        <v>5</v>
      </c>
      <c r="G71" s="7"/>
      <c r="H71" s="7">
        <f t="shared" si="0"/>
        <v>5</v>
      </c>
      <c r="I71" s="5">
        <f>80/10</f>
        <v>8</v>
      </c>
      <c r="J71" s="22">
        <f t="shared" si="1"/>
        <v>40</v>
      </c>
      <c r="K71" s="28">
        <f t="shared" si="2"/>
        <v>80</v>
      </c>
      <c r="L71" s="28"/>
      <c r="M71" s="28"/>
      <c r="N71" s="28"/>
    </row>
    <row r="72" spans="1:14" ht="15" customHeight="1" x14ac:dyDescent="0.25">
      <c r="A72" s="7"/>
      <c r="B72" s="4" t="s">
        <v>145</v>
      </c>
      <c r="C72" s="18" t="s">
        <v>64</v>
      </c>
      <c r="D72" s="7" t="s">
        <v>127</v>
      </c>
      <c r="E72" s="7">
        <v>10</v>
      </c>
      <c r="G72" s="7"/>
      <c r="H72" s="7">
        <f t="shared" si="0"/>
        <v>10</v>
      </c>
      <c r="I72" s="5">
        <f>80/10</f>
        <v>8</v>
      </c>
      <c r="J72" s="22">
        <f t="shared" si="1"/>
        <v>80</v>
      </c>
      <c r="K72" s="28">
        <f t="shared" si="2"/>
        <v>160</v>
      </c>
      <c r="L72" s="28"/>
      <c r="M72" s="28"/>
      <c r="N72" s="28"/>
    </row>
    <row r="73" spans="1:14" ht="15" customHeight="1" x14ac:dyDescent="0.25">
      <c r="A73" s="7"/>
      <c r="B73" s="4" t="s">
        <v>145</v>
      </c>
      <c r="C73" s="18" t="s">
        <v>65</v>
      </c>
      <c r="D73" s="7" t="s">
        <v>125</v>
      </c>
      <c r="E73" s="7">
        <v>100</v>
      </c>
      <c r="G73" s="7"/>
      <c r="H73" s="7">
        <f t="shared" si="0"/>
        <v>100</v>
      </c>
      <c r="I73" s="5">
        <v>1.2</v>
      </c>
      <c r="J73" s="22">
        <f t="shared" si="1"/>
        <v>120</v>
      </c>
      <c r="K73" s="28">
        <f t="shared" si="2"/>
        <v>240</v>
      </c>
      <c r="L73" s="28"/>
      <c r="M73" s="28"/>
      <c r="N73" s="28"/>
    </row>
    <row r="74" spans="1:14" ht="15" customHeight="1" x14ac:dyDescent="0.25">
      <c r="A74" s="7"/>
      <c r="B74" s="4" t="s">
        <v>145</v>
      </c>
      <c r="C74" s="18" t="s">
        <v>66</v>
      </c>
      <c r="D74" s="7" t="s">
        <v>127</v>
      </c>
      <c r="E74" s="7">
        <v>5</v>
      </c>
      <c r="G74" s="7">
        <v>0</v>
      </c>
      <c r="H74" s="7">
        <f t="shared" ref="H74:H122" si="3">SUM(E74:G74)</f>
        <v>5</v>
      </c>
      <c r="I74" s="5">
        <f>80/10</f>
        <v>8</v>
      </c>
      <c r="J74" s="22">
        <f t="shared" ref="J74:J136" si="4">H74*I74</f>
        <v>40</v>
      </c>
      <c r="K74" s="28">
        <f t="shared" si="2"/>
        <v>80</v>
      </c>
      <c r="L74" s="28"/>
      <c r="M74" s="28"/>
      <c r="N74" s="28"/>
    </row>
    <row r="75" spans="1:14" ht="15" customHeight="1" x14ac:dyDescent="0.25">
      <c r="A75" s="7"/>
      <c r="B75" s="4" t="s">
        <v>145</v>
      </c>
      <c r="C75" s="18" t="s">
        <v>67</v>
      </c>
      <c r="D75" s="7" t="s">
        <v>120</v>
      </c>
      <c r="E75" s="7">
        <v>20</v>
      </c>
      <c r="G75" s="7">
        <v>20</v>
      </c>
      <c r="H75" s="7">
        <f t="shared" si="3"/>
        <v>40</v>
      </c>
      <c r="I75" s="5">
        <v>7.4</v>
      </c>
      <c r="J75" s="22">
        <f t="shared" si="4"/>
        <v>296</v>
      </c>
      <c r="K75" s="28">
        <f t="shared" ref="K75:K137" si="5">J75*2</f>
        <v>592</v>
      </c>
      <c r="L75" s="28"/>
      <c r="M75" s="28"/>
      <c r="N75" s="28"/>
    </row>
    <row r="76" spans="1:14" ht="15" customHeight="1" x14ac:dyDescent="0.25">
      <c r="A76" s="7"/>
      <c r="B76" s="4" t="s">
        <v>145</v>
      </c>
      <c r="C76" s="18" t="s">
        <v>68</v>
      </c>
      <c r="D76" s="7" t="s">
        <v>120</v>
      </c>
      <c r="E76" s="7">
        <v>20</v>
      </c>
      <c r="G76" s="7">
        <v>20</v>
      </c>
      <c r="H76" s="7">
        <f t="shared" si="3"/>
        <v>40</v>
      </c>
      <c r="I76" s="5">
        <v>8</v>
      </c>
      <c r="J76" s="22">
        <f t="shared" si="4"/>
        <v>320</v>
      </c>
      <c r="K76" s="28">
        <f t="shared" si="5"/>
        <v>640</v>
      </c>
      <c r="L76" s="28"/>
      <c r="M76" s="28"/>
      <c r="N76" s="28"/>
    </row>
    <row r="77" spans="1:14" ht="15" customHeight="1" x14ac:dyDescent="0.25">
      <c r="A77" s="7"/>
      <c r="B77" s="4" t="s">
        <v>145</v>
      </c>
      <c r="C77" s="18" t="s">
        <v>69</v>
      </c>
      <c r="D77" s="7" t="s">
        <v>120</v>
      </c>
      <c r="E77" s="7">
        <v>50</v>
      </c>
      <c r="G77" s="7">
        <v>0</v>
      </c>
      <c r="H77" s="7">
        <f t="shared" si="3"/>
        <v>50</v>
      </c>
      <c r="I77" s="5">
        <v>10</v>
      </c>
      <c r="J77" s="22">
        <f t="shared" si="4"/>
        <v>500</v>
      </c>
      <c r="K77" s="28">
        <f t="shared" si="5"/>
        <v>1000</v>
      </c>
      <c r="L77" s="28"/>
      <c r="M77" s="28"/>
      <c r="N77" s="28"/>
    </row>
    <row r="78" spans="1:14" ht="15" customHeight="1" x14ac:dyDescent="0.25">
      <c r="A78" s="7"/>
      <c r="B78" s="4" t="s">
        <v>144</v>
      </c>
      <c r="C78" s="18" t="s">
        <v>70</v>
      </c>
      <c r="D78" s="7" t="s">
        <v>121</v>
      </c>
      <c r="E78" s="7">
        <v>100</v>
      </c>
      <c r="G78" s="7">
        <v>500</v>
      </c>
      <c r="H78" s="7">
        <f t="shared" si="3"/>
        <v>600</v>
      </c>
      <c r="I78" s="5">
        <f>140/500</f>
        <v>0.28000000000000003</v>
      </c>
      <c r="J78" s="22">
        <f t="shared" si="4"/>
        <v>168.00000000000003</v>
      </c>
      <c r="K78" s="28">
        <f t="shared" si="5"/>
        <v>336.00000000000006</v>
      </c>
      <c r="L78" s="28"/>
      <c r="M78" s="28"/>
      <c r="N78" s="28"/>
    </row>
    <row r="79" spans="1:14" ht="15" customHeight="1" x14ac:dyDescent="0.25">
      <c r="A79" s="7"/>
      <c r="B79" s="4" t="s">
        <v>144</v>
      </c>
      <c r="C79" s="18" t="s">
        <v>71</v>
      </c>
      <c r="D79" s="7" t="s">
        <v>121</v>
      </c>
      <c r="E79" s="7">
        <v>100</v>
      </c>
      <c r="G79" s="7">
        <v>100</v>
      </c>
      <c r="H79" s="7">
        <f t="shared" si="3"/>
        <v>200</v>
      </c>
      <c r="I79" s="5">
        <f>120/500</f>
        <v>0.24</v>
      </c>
      <c r="J79" s="22">
        <f t="shared" si="4"/>
        <v>48</v>
      </c>
      <c r="K79" s="28">
        <f t="shared" si="5"/>
        <v>96</v>
      </c>
      <c r="L79" s="28"/>
      <c r="M79" s="28"/>
      <c r="N79" s="28"/>
    </row>
    <row r="80" spans="1:14" ht="15" customHeight="1" x14ac:dyDescent="0.25">
      <c r="A80" s="7"/>
      <c r="B80" s="4" t="s">
        <v>144</v>
      </c>
      <c r="C80" s="18" t="s">
        <v>72</v>
      </c>
      <c r="D80" s="7" t="s">
        <v>121</v>
      </c>
      <c r="E80" s="7">
        <v>100</v>
      </c>
      <c r="G80" s="7">
        <v>100</v>
      </c>
      <c r="H80" s="7">
        <f t="shared" si="3"/>
        <v>200</v>
      </c>
      <c r="I80" s="5">
        <f>150/100</f>
        <v>1.5</v>
      </c>
      <c r="J80" s="22">
        <f t="shared" si="4"/>
        <v>300</v>
      </c>
      <c r="K80" s="28">
        <f t="shared" si="5"/>
        <v>600</v>
      </c>
      <c r="L80" s="28"/>
      <c r="M80" s="28"/>
      <c r="N80" s="28"/>
    </row>
    <row r="81" spans="1:14" ht="15" customHeight="1" x14ac:dyDescent="0.25">
      <c r="A81" s="7"/>
      <c r="B81" s="4" t="s">
        <v>144</v>
      </c>
      <c r="C81" s="18" t="s">
        <v>73</v>
      </c>
      <c r="D81" s="7" t="s">
        <v>121</v>
      </c>
      <c r="E81" s="7">
        <v>100</v>
      </c>
      <c r="G81" s="7">
        <v>100</v>
      </c>
      <c r="H81" s="7">
        <f t="shared" si="3"/>
        <v>200</v>
      </c>
      <c r="I81" s="5">
        <f>95/100</f>
        <v>0.95</v>
      </c>
      <c r="J81" s="22">
        <f t="shared" si="4"/>
        <v>190</v>
      </c>
      <c r="K81" s="28">
        <f t="shared" si="5"/>
        <v>380</v>
      </c>
      <c r="L81" s="28"/>
      <c r="M81" s="28"/>
      <c r="N81" s="28"/>
    </row>
    <row r="82" spans="1:14" ht="15" customHeight="1" x14ac:dyDescent="0.25">
      <c r="A82" s="7"/>
      <c r="B82" s="4" t="s">
        <v>144</v>
      </c>
      <c r="C82" s="18" t="s">
        <v>74</v>
      </c>
      <c r="D82" s="7" t="s">
        <v>121</v>
      </c>
      <c r="E82" s="7">
        <v>100</v>
      </c>
      <c r="G82" s="7">
        <v>100</v>
      </c>
      <c r="H82" s="7">
        <f t="shared" si="3"/>
        <v>200</v>
      </c>
      <c r="I82" s="5">
        <f>95/100</f>
        <v>0.95</v>
      </c>
      <c r="J82" s="22">
        <f t="shared" si="4"/>
        <v>190</v>
      </c>
      <c r="K82" s="28">
        <f t="shared" si="5"/>
        <v>380</v>
      </c>
      <c r="L82" s="28"/>
      <c r="M82" s="28"/>
      <c r="N82" s="28"/>
    </row>
    <row r="83" spans="1:14" ht="15" customHeight="1" x14ac:dyDescent="0.25">
      <c r="A83" s="7"/>
      <c r="B83" s="4" t="s">
        <v>144</v>
      </c>
      <c r="C83" s="18" t="s">
        <v>75</v>
      </c>
      <c r="D83" s="7" t="s">
        <v>121</v>
      </c>
      <c r="E83" s="7">
        <v>100</v>
      </c>
      <c r="G83" s="7">
        <v>100</v>
      </c>
      <c r="H83" s="7">
        <f t="shared" si="3"/>
        <v>200</v>
      </c>
      <c r="I83" s="5">
        <f>95/100</f>
        <v>0.95</v>
      </c>
      <c r="J83" s="22">
        <f t="shared" si="4"/>
        <v>190</v>
      </c>
      <c r="K83" s="28">
        <f t="shared" si="5"/>
        <v>380</v>
      </c>
      <c r="L83" s="28"/>
      <c r="M83" s="28"/>
      <c r="N83" s="28"/>
    </row>
    <row r="84" spans="1:14" ht="15" customHeight="1" x14ac:dyDescent="0.25">
      <c r="A84" s="7"/>
      <c r="B84" s="4" t="s">
        <v>146</v>
      </c>
      <c r="C84" s="18" t="s">
        <v>76</v>
      </c>
      <c r="D84" s="7" t="s">
        <v>125</v>
      </c>
      <c r="E84" s="7">
        <v>500</v>
      </c>
      <c r="F84" s="7">
        <v>1000</v>
      </c>
      <c r="G84" s="7">
        <v>12</v>
      </c>
      <c r="H84" s="7">
        <f t="shared" si="3"/>
        <v>1512</v>
      </c>
      <c r="I84" s="5">
        <f>28/1000</f>
        <v>2.8000000000000001E-2</v>
      </c>
      <c r="J84" s="22">
        <f t="shared" si="4"/>
        <v>42.335999999999999</v>
      </c>
      <c r="K84" s="28">
        <f t="shared" si="5"/>
        <v>84.671999999999997</v>
      </c>
      <c r="L84" s="28"/>
      <c r="M84" s="28"/>
      <c r="N84" s="28"/>
    </row>
    <row r="85" spans="1:14" ht="15" customHeight="1" x14ac:dyDescent="0.25">
      <c r="A85" s="7"/>
      <c r="B85" s="4" t="s">
        <v>144</v>
      </c>
      <c r="C85" s="18" t="s">
        <v>77</v>
      </c>
      <c r="D85" s="7" t="s">
        <v>121</v>
      </c>
      <c r="E85" s="7">
        <v>100</v>
      </c>
      <c r="G85" s="7">
        <v>100</v>
      </c>
      <c r="H85" s="7">
        <f t="shared" si="3"/>
        <v>200</v>
      </c>
      <c r="I85" s="5">
        <v>0.4</v>
      </c>
      <c r="J85" s="22">
        <f t="shared" si="4"/>
        <v>80</v>
      </c>
      <c r="K85" s="28">
        <f t="shared" si="5"/>
        <v>160</v>
      </c>
      <c r="L85" s="28"/>
      <c r="M85" s="28"/>
      <c r="N85" s="28"/>
    </row>
    <row r="86" spans="1:14" ht="15" customHeight="1" x14ac:dyDescent="0.25">
      <c r="A86" s="7"/>
      <c r="B86" s="4" t="s">
        <v>146</v>
      </c>
      <c r="C86" s="18" t="s">
        <v>78</v>
      </c>
      <c r="D86" s="7" t="s">
        <v>125</v>
      </c>
      <c r="E86" s="7">
        <v>250</v>
      </c>
      <c r="G86" s="7">
        <v>0</v>
      </c>
      <c r="H86" s="7">
        <f t="shared" si="3"/>
        <v>250</v>
      </c>
      <c r="I86" s="5">
        <f>260/250</f>
        <v>1.04</v>
      </c>
      <c r="J86" s="22">
        <f t="shared" si="4"/>
        <v>260</v>
      </c>
      <c r="K86" s="28">
        <f t="shared" si="5"/>
        <v>520</v>
      </c>
      <c r="L86" s="28"/>
      <c r="M86" s="28"/>
      <c r="N86" s="28"/>
    </row>
    <row r="87" spans="1:14" ht="15" customHeight="1" x14ac:dyDescent="0.25">
      <c r="A87" s="7"/>
      <c r="B87" s="4" t="s">
        <v>146</v>
      </c>
      <c r="C87" s="18" t="s">
        <v>79</v>
      </c>
      <c r="D87" s="7" t="s">
        <v>125</v>
      </c>
      <c r="E87" s="7">
        <v>250</v>
      </c>
      <c r="G87" s="7">
        <v>0</v>
      </c>
      <c r="H87" s="7">
        <f t="shared" si="3"/>
        <v>250</v>
      </c>
      <c r="I87" s="5">
        <f>260/250</f>
        <v>1.04</v>
      </c>
      <c r="J87" s="22">
        <f t="shared" si="4"/>
        <v>260</v>
      </c>
      <c r="K87" s="28">
        <f t="shared" si="5"/>
        <v>520</v>
      </c>
      <c r="L87" s="28"/>
      <c r="M87" s="28"/>
      <c r="N87" s="28"/>
    </row>
    <row r="88" spans="1:14" ht="15" customHeight="1" x14ac:dyDescent="0.25">
      <c r="A88" s="7"/>
      <c r="B88" s="4" t="s">
        <v>146</v>
      </c>
      <c r="C88" s="18" t="s">
        <v>80</v>
      </c>
      <c r="D88" s="7" t="s">
        <v>125</v>
      </c>
      <c r="E88" s="7">
        <v>250</v>
      </c>
      <c r="G88" s="7">
        <v>0</v>
      </c>
      <c r="H88" s="7">
        <f t="shared" si="3"/>
        <v>250</v>
      </c>
      <c r="I88" s="5">
        <f>260/250</f>
        <v>1.04</v>
      </c>
      <c r="J88" s="22">
        <f t="shared" si="4"/>
        <v>260</v>
      </c>
      <c r="K88" s="28">
        <f t="shared" si="5"/>
        <v>520</v>
      </c>
      <c r="L88" s="28"/>
      <c r="M88" s="28"/>
      <c r="N88" s="28"/>
    </row>
    <row r="89" spans="1:14" ht="15" customHeight="1" x14ac:dyDescent="0.25">
      <c r="A89" s="7"/>
      <c r="B89" s="4" t="s">
        <v>145</v>
      </c>
      <c r="C89" s="18" t="s">
        <v>81</v>
      </c>
      <c r="D89" s="7" t="s">
        <v>120</v>
      </c>
      <c r="E89" s="7">
        <v>100</v>
      </c>
      <c r="G89" s="7">
        <v>0</v>
      </c>
      <c r="H89" s="7">
        <f t="shared" si="3"/>
        <v>100</v>
      </c>
      <c r="I89" s="5">
        <v>0.5</v>
      </c>
      <c r="J89" s="22">
        <f t="shared" si="4"/>
        <v>50</v>
      </c>
      <c r="K89" s="28">
        <f t="shared" si="5"/>
        <v>100</v>
      </c>
      <c r="L89" s="28"/>
      <c r="M89" s="28"/>
      <c r="N89" s="28"/>
    </row>
    <row r="90" spans="1:14" ht="15" customHeight="1" x14ac:dyDescent="0.25">
      <c r="A90" s="7"/>
      <c r="B90" s="4" t="s">
        <v>145</v>
      </c>
      <c r="C90" s="18" t="s">
        <v>82</v>
      </c>
      <c r="D90" s="7" t="s">
        <v>122</v>
      </c>
      <c r="E90" s="7">
        <v>96</v>
      </c>
      <c r="F90" s="7">
        <v>384</v>
      </c>
      <c r="G90" s="7">
        <v>0</v>
      </c>
      <c r="H90" s="7">
        <f t="shared" si="3"/>
        <v>480</v>
      </c>
      <c r="I90" s="5">
        <f>600/96</f>
        <v>6.25</v>
      </c>
      <c r="J90" s="22">
        <f t="shared" si="4"/>
        <v>3000</v>
      </c>
      <c r="K90" s="28">
        <f t="shared" si="5"/>
        <v>6000</v>
      </c>
      <c r="L90" s="28"/>
      <c r="M90" s="28"/>
      <c r="N90" s="28"/>
    </row>
    <row r="91" spans="1:14" ht="15" customHeight="1" x14ac:dyDescent="0.25">
      <c r="A91" s="7"/>
      <c r="B91" s="4" t="s">
        <v>145</v>
      </c>
      <c r="C91" s="18" t="s">
        <v>83</v>
      </c>
      <c r="D91" s="7" t="s">
        <v>122</v>
      </c>
      <c r="E91" s="7">
        <v>20</v>
      </c>
      <c r="G91" s="7">
        <v>0</v>
      </c>
      <c r="H91" s="7">
        <f t="shared" si="3"/>
        <v>20</v>
      </c>
      <c r="I91" s="5">
        <v>29</v>
      </c>
      <c r="J91" s="22">
        <f t="shared" si="4"/>
        <v>580</v>
      </c>
      <c r="K91" s="28">
        <f t="shared" si="5"/>
        <v>1160</v>
      </c>
      <c r="L91" s="28"/>
      <c r="M91" s="28"/>
      <c r="N91" s="28"/>
    </row>
    <row r="92" spans="1:14" ht="15" customHeight="1" x14ac:dyDescent="0.25">
      <c r="A92" s="7"/>
      <c r="B92" s="4" t="s">
        <v>145</v>
      </c>
      <c r="C92" s="18" t="s">
        <v>84</v>
      </c>
      <c r="D92" s="7" t="s">
        <v>122</v>
      </c>
      <c r="E92" s="7">
        <v>200</v>
      </c>
      <c r="G92" s="7">
        <v>0</v>
      </c>
      <c r="H92" s="7">
        <f t="shared" si="3"/>
        <v>200</v>
      </c>
      <c r="I92" s="5">
        <v>29</v>
      </c>
      <c r="J92" s="22">
        <f t="shared" si="4"/>
        <v>5800</v>
      </c>
      <c r="K92" s="28">
        <f t="shared" si="5"/>
        <v>11600</v>
      </c>
      <c r="L92" s="28"/>
      <c r="M92" s="28"/>
      <c r="N92" s="28"/>
    </row>
    <row r="93" spans="1:14" ht="15" customHeight="1" x14ac:dyDescent="0.25">
      <c r="A93" s="7"/>
      <c r="B93" s="4" t="s">
        <v>145</v>
      </c>
      <c r="C93" s="18" t="s">
        <v>85</v>
      </c>
      <c r="D93" s="7" t="s">
        <v>122</v>
      </c>
      <c r="E93" s="7">
        <v>100</v>
      </c>
      <c r="G93" s="7">
        <v>0</v>
      </c>
      <c r="H93" s="7">
        <f t="shared" si="3"/>
        <v>100</v>
      </c>
      <c r="I93" s="5">
        <v>12</v>
      </c>
      <c r="J93" s="22">
        <f t="shared" si="4"/>
        <v>1200</v>
      </c>
      <c r="K93" s="28">
        <f t="shared" si="5"/>
        <v>2400</v>
      </c>
      <c r="L93" s="28"/>
      <c r="M93" s="28"/>
      <c r="N93" s="28"/>
    </row>
    <row r="94" spans="1:14" ht="15" customHeight="1" x14ac:dyDescent="0.25">
      <c r="A94" s="7"/>
      <c r="B94" s="4" t="s">
        <v>145</v>
      </c>
      <c r="C94" s="18" t="s">
        <v>86</v>
      </c>
      <c r="D94" s="7" t="s">
        <v>127</v>
      </c>
      <c r="E94" s="7">
        <v>10</v>
      </c>
      <c r="G94" s="7">
        <v>1</v>
      </c>
      <c r="H94" s="7">
        <f t="shared" si="3"/>
        <v>11</v>
      </c>
      <c r="I94" s="5">
        <v>8.3000000000000007</v>
      </c>
      <c r="J94" s="22">
        <f t="shared" si="4"/>
        <v>91.300000000000011</v>
      </c>
      <c r="K94" s="28">
        <f t="shared" si="5"/>
        <v>182.60000000000002</v>
      </c>
      <c r="L94" s="28"/>
      <c r="M94" s="28"/>
      <c r="N94" s="28"/>
    </row>
    <row r="95" spans="1:14" ht="15" customHeight="1" x14ac:dyDescent="0.25">
      <c r="A95" s="7"/>
      <c r="B95" s="4" t="s">
        <v>145</v>
      </c>
      <c r="C95" s="18" t="s">
        <v>87</v>
      </c>
      <c r="D95" s="7" t="s">
        <v>127</v>
      </c>
      <c r="E95" s="7">
        <v>1</v>
      </c>
      <c r="G95" s="7">
        <v>0</v>
      </c>
      <c r="H95" s="7">
        <f t="shared" si="3"/>
        <v>1</v>
      </c>
      <c r="I95" s="5">
        <v>50</v>
      </c>
      <c r="J95" s="22">
        <f t="shared" si="4"/>
        <v>50</v>
      </c>
      <c r="K95" s="28">
        <f t="shared" si="5"/>
        <v>100</v>
      </c>
      <c r="L95" s="28"/>
      <c r="M95" s="28"/>
      <c r="N95" s="28"/>
    </row>
    <row r="96" spans="1:14" ht="15" customHeight="1" x14ac:dyDescent="0.25">
      <c r="A96" s="7"/>
      <c r="B96" s="4" t="s">
        <v>145</v>
      </c>
      <c r="C96" s="18" t="s">
        <v>88</v>
      </c>
      <c r="D96" s="7" t="s">
        <v>128</v>
      </c>
      <c r="E96" s="7">
        <v>1</v>
      </c>
      <c r="G96" s="7">
        <v>1</v>
      </c>
      <c r="H96" s="7">
        <f t="shared" si="3"/>
        <v>2</v>
      </c>
      <c r="I96" s="5">
        <v>200</v>
      </c>
      <c r="J96" s="22">
        <f t="shared" si="4"/>
        <v>400</v>
      </c>
      <c r="K96" s="28">
        <f t="shared" si="5"/>
        <v>800</v>
      </c>
      <c r="L96" s="28"/>
      <c r="M96" s="28"/>
      <c r="N96" s="28"/>
    </row>
    <row r="97" spans="1:14" ht="15" customHeight="1" x14ac:dyDescent="0.25">
      <c r="A97" s="7"/>
      <c r="B97" s="4" t="s">
        <v>145</v>
      </c>
      <c r="C97" s="18" t="s">
        <v>89</v>
      </c>
      <c r="D97" s="7" t="s">
        <v>122</v>
      </c>
      <c r="E97" s="7">
        <v>300</v>
      </c>
      <c r="G97" s="7">
        <v>100</v>
      </c>
      <c r="H97" s="7">
        <f t="shared" si="3"/>
        <v>400</v>
      </c>
      <c r="I97" s="5">
        <v>0.6</v>
      </c>
      <c r="J97" s="22">
        <f t="shared" si="4"/>
        <v>240</v>
      </c>
      <c r="K97" s="28">
        <f t="shared" si="5"/>
        <v>480</v>
      </c>
      <c r="L97" s="28"/>
      <c r="M97" s="28"/>
      <c r="N97" s="28"/>
    </row>
    <row r="98" spans="1:14" ht="15" customHeight="1" x14ac:dyDescent="0.25">
      <c r="A98" s="7"/>
      <c r="B98" s="4" t="s">
        <v>145</v>
      </c>
      <c r="C98" s="18" t="s">
        <v>90</v>
      </c>
      <c r="D98" s="7" t="s">
        <v>120</v>
      </c>
      <c r="E98" s="7">
        <v>200</v>
      </c>
      <c r="G98" s="7">
        <v>20</v>
      </c>
      <c r="H98" s="7">
        <f t="shared" si="3"/>
        <v>220</v>
      </c>
      <c r="I98" s="5">
        <v>0.4</v>
      </c>
      <c r="J98" s="22">
        <f t="shared" si="4"/>
        <v>88</v>
      </c>
      <c r="K98" s="28">
        <f t="shared" si="5"/>
        <v>176</v>
      </c>
      <c r="L98" s="28"/>
      <c r="M98" s="28"/>
      <c r="N98" s="28"/>
    </row>
    <row r="99" spans="1:14" ht="15" customHeight="1" x14ac:dyDescent="0.25">
      <c r="A99" s="7"/>
      <c r="B99" s="4" t="s">
        <v>146</v>
      </c>
      <c r="C99" s="18" t="s">
        <v>91</v>
      </c>
      <c r="D99" s="7" t="s">
        <v>120</v>
      </c>
      <c r="E99" s="7">
        <v>20</v>
      </c>
      <c r="G99" s="7">
        <v>30</v>
      </c>
      <c r="H99" s="7">
        <f t="shared" si="3"/>
        <v>50</v>
      </c>
      <c r="I99" s="5">
        <v>2.8</v>
      </c>
      <c r="J99" s="22">
        <f t="shared" si="4"/>
        <v>140</v>
      </c>
      <c r="K99" s="28">
        <f t="shared" si="5"/>
        <v>280</v>
      </c>
      <c r="L99" s="28"/>
      <c r="M99" s="28"/>
      <c r="N99" s="28"/>
    </row>
    <row r="100" spans="1:14" ht="15" customHeight="1" x14ac:dyDescent="0.25">
      <c r="A100" s="7"/>
      <c r="B100" s="4" t="s">
        <v>146</v>
      </c>
      <c r="C100" s="18" t="s">
        <v>92</v>
      </c>
      <c r="D100" s="7" t="s">
        <v>120</v>
      </c>
      <c r="E100" s="7">
        <v>20</v>
      </c>
      <c r="G100" s="7">
        <v>30</v>
      </c>
      <c r="H100" s="7">
        <f t="shared" si="3"/>
        <v>50</v>
      </c>
      <c r="I100" s="5">
        <v>1.8</v>
      </c>
      <c r="J100" s="22">
        <f t="shared" si="4"/>
        <v>90</v>
      </c>
      <c r="K100" s="28">
        <f t="shared" si="5"/>
        <v>180</v>
      </c>
      <c r="L100" s="28"/>
      <c r="M100" s="28"/>
      <c r="N100" s="28"/>
    </row>
    <row r="101" spans="1:14" ht="15" customHeight="1" x14ac:dyDescent="0.25">
      <c r="A101" s="7"/>
      <c r="B101" s="4" t="s">
        <v>146</v>
      </c>
      <c r="C101" s="18" t="s">
        <v>93</v>
      </c>
      <c r="D101" s="7" t="s">
        <v>120</v>
      </c>
      <c r="E101" s="7">
        <v>20</v>
      </c>
      <c r="G101" s="7">
        <v>30</v>
      </c>
      <c r="H101" s="7">
        <f t="shared" si="3"/>
        <v>50</v>
      </c>
      <c r="I101" s="5">
        <v>2.1</v>
      </c>
      <c r="J101" s="22">
        <f t="shared" si="4"/>
        <v>105</v>
      </c>
      <c r="K101" s="28">
        <f t="shared" si="5"/>
        <v>210</v>
      </c>
      <c r="L101" s="28"/>
      <c r="M101" s="28"/>
      <c r="N101" s="28"/>
    </row>
    <row r="102" spans="1:14" ht="15" customHeight="1" x14ac:dyDescent="0.25">
      <c r="A102" s="7"/>
      <c r="B102" s="4" t="s">
        <v>146</v>
      </c>
      <c r="C102" s="18" t="s">
        <v>94</v>
      </c>
      <c r="D102" s="7" t="s">
        <v>120</v>
      </c>
      <c r="E102" s="7">
        <v>20</v>
      </c>
      <c r="G102" s="7">
        <v>30</v>
      </c>
      <c r="H102" s="7">
        <f t="shared" si="3"/>
        <v>50</v>
      </c>
      <c r="I102" s="5">
        <v>1.8</v>
      </c>
      <c r="J102" s="22">
        <f t="shared" si="4"/>
        <v>90</v>
      </c>
      <c r="K102" s="28">
        <f t="shared" si="5"/>
        <v>180</v>
      </c>
      <c r="L102" s="28"/>
      <c r="M102" s="28"/>
      <c r="N102" s="28"/>
    </row>
    <row r="103" spans="1:14" ht="15" customHeight="1" x14ac:dyDescent="0.25">
      <c r="A103" s="7"/>
      <c r="B103" s="4" t="s">
        <v>145</v>
      </c>
      <c r="C103" s="18" t="s">
        <v>95</v>
      </c>
      <c r="D103" s="7" t="s">
        <v>129</v>
      </c>
      <c r="E103" s="7">
        <v>1</v>
      </c>
      <c r="G103" s="7">
        <v>0</v>
      </c>
      <c r="H103" s="7">
        <f t="shared" si="3"/>
        <v>1</v>
      </c>
      <c r="I103" s="5">
        <v>0.4</v>
      </c>
      <c r="J103" s="22">
        <f t="shared" si="4"/>
        <v>0.4</v>
      </c>
      <c r="K103" s="28">
        <f t="shared" si="5"/>
        <v>0.8</v>
      </c>
      <c r="L103" s="28"/>
      <c r="M103" s="28"/>
      <c r="N103" s="28"/>
    </row>
    <row r="104" spans="1:14" ht="15" customHeight="1" x14ac:dyDescent="0.25">
      <c r="A104" s="7"/>
      <c r="B104" s="4" t="s">
        <v>144</v>
      </c>
      <c r="C104" s="18" t="s">
        <v>96</v>
      </c>
      <c r="D104" s="7" t="s">
        <v>130</v>
      </c>
      <c r="E104" s="7">
        <v>100</v>
      </c>
      <c r="G104" s="7">
        <v>100</v>
      </c>
      <c r="H104" s="7">
        <f t="shared" si="3"/>
        <v>200</v>
      </c>
      <c r="I104" s="5">
        <v>0.4</v>
      </c>
      <c r="J104" s="22">
        <f t="shared" si="4"/>
        <v>80</v>
      </c>
      <c r="K104" s="28">
        <f t="shared" si="5"/>
        <v>160</v>
      </c>
      <c r="L104" s="28"/>
      <c r="M104" s="28"/>
      <c r="N104" s="28"/>
    </row>
    <row r="105" spans="1:14" ht="15" customHeight="1" x14ac:dyDescent="0.25">
      <c r="A105" s="7"/>
      <c r="B105" s="4" t="s">
        <v>144</v>
      </c>
      <c r="C105" s="18" t="s">
        <v>97</v>
      </c>
      <c r="D105" s="7" t="s">
        <v>130</v>
      </c>
      <c r="E105" s="7">
        <v>100</v>
      </c>
      <c r="G105" s="7">
        <v>100</v>
      </c>
      <c r="H105" s="7">
        <f t="shared" si="3"/>
        <v>200</v>
      </c>
      <c r="I105" s="5">
        <v>0.4</v>
      </c>
      <c r="J105" s="22">
        <f t="shared" si="4"/>
        <v>80</v>
      </c>
      <c r="K105" s="28">
        <f t="shared" si="5"/>
        <v>160</v>
      </c>
      <c r="L105" s="28"/>
      <c r="M105" s="28"/>
      <c r="N105" s="28"/>
    </row>
    <row r="106" spans="1:14" ht="15" customHeight="1" x14ac:dyDescent="0.25">
      <c r="A106" s="7"/>
      <c r="B106" s="4" t="s">
        <v>144</v>
      </c>
      <c r="C106" s="18" t="s">
        <v>98</v>
      </c>
      <c r="D106" s="7" t="s">
        <v>130</v>
      </c>
      <c r="E106" s="7">
        <v>100</v>
      </c>
      <c r="G106" s="7">
        <v>100</v>
      </c>
      <c r="H106" s="7">
        <f t="shared" si="3"/>
        <v>200</v>
      </c>
      <c r="I106" s="5">
        <v>0.4</v>
      </c>
      <c r="J106" s="22">
        <f t="shared" si="4"/>
        <v>80</v>
      </c>
      <c r="K106" s="28">
        <f t="shared" si="5"/>
        <v>160</v>
      </c>
      <c r="L106" s="28"/>
      <c r="M106" s="28"/>
      <c r="N106" s="28"/>
    </row>
    <row r="107" spans="1:14" ht="15" customHeight="1" x14ac:dyDescent="0.25">
      <c r="A107" s="7"/>
      <c r="B107" s="4" t="s">
        <v>144</v>
      </c>
      <c r="C107" s="18" t="s">
        <v>99</v>
      </c>
      <c r="D107" s="7" t="s">
        <v>130</v>
      </c>
      <c r="E107" s="7">
        <v>100</v>
      </c>
      <c r="G107" s="7">
        <v>100</v>
      </c>
      <c r="H107" s="7">
        <f t="shared" si="3"/>
        <v>200</v>
      </c>
      <c r="I107" s="5">
        <v>0.4</v>
      </c>
      <c r="J107" s="22">
        <f t="shared" si="4"/>
        <v>80</v>
      </c>
      <c r="K107" s="28">
        <f t="shared" si="5"/>
        <v>160</v>
      </c>
      <c r="L107" s="28"/>
      <c r="M107" s="28"/>
      <c r="N107" s="28"/>
    </row>
    <row r="108" spans="1:14" ht="15" customHeight="1" x14ac:dyDescent="0.25">
      <c r="A108" s="7"/>
      <c r="B108" s="4" t="s">
        <v>144</v>
      </c>
      <c r="C108" s="18" t="s">
        <v>100</v>
      </c>
      <c r="D108" s="7" t="s">
        <v>130</v>
      </c>
      <c r="E108" s="7">
        <v>100</v>
      </c>
      <c r="G108" s="7">
        <v>100</v>
      </c>
      <c r="H108" s="7">
        <f t="shared" si="3"/>
        <v>200</v>
      </c>
      <c r="I108" s="5">
        <v>0.4</v>
      </c>
      <c r="J108" s="22">
        <f t="shared" si="4"/>
        <v>80</v>
      </c>
      <c r="K108" s="28">
        <f t="shared" si="5"/>
        <v>160</v>
      </c>
      <c r="L108" s="28"/>
      <c r="M108" s="28"/>
      <c r="N108" s="28"/>
    </row>
    <row r="109" spans="1:14" ht="15" customHeight="1" x14ac:dyDescent="0.25">
      <c r="A109" s="7"/>
      <c r="B109" s="4" t="s">
        <v>144</v>
      </c>
      <c r="C109" s="18" t="s">
        <v>77</v>
      </c>
      <c r="D109" s="7" t="s">
        <v>121</v>
      </c>
      <c r="E109" s="7"/>
      <c r="G109" s="7">
        <v>100</v>
      </c>
      <c r="H109" s="7">
        <f t="shared" si="3"/>
        <v>100</v>
      </c>
      <c r="I109" s="5">
        <v>0.4</v>
      </c>
      <c r="J109" s="22">
        <f t="shared" si="4"/>
        <v>40</v>
      </c>
      <c r="K109" s="28">
        <f t="shared" si="5"/>
        <v>80</v>
      </c>
      <c r="L109" s="28"/>
      <c r="M109" s="28"/>
      <c r="N109" s="28"/>
    </row>
    <row r="110" spans="1:14" ht="15" customHeight="1" x14ac:dyDescent="0.25">
      <c r="A110" s="7"/>
      <c r="B110" s="4" t="s">
        <v>145</v>
      </c>
      <c r="C110" s="18" t="s">
        <v>101</v>
      </c>
      <c r="D110" s="7" t="s">
        <v>120</v>
      </c>
      <c r="E110" s="7">
        <v>80</v>
      </c>
      <c r="F110" s="7">
        <v>60</v>
      </c>
      <c r="G110" s="7"/>
      <c r="H110" s="7">
        <f t="shared" si="3"/>
        <v>140</v>
      </c>
      <c r="I110" s="5">
        <v>2.5</v>
      </c>
      <c r="J110" s="22">
        <f t="shared" si="4"/>
        <v>350</v>
      </c>
      <c r="K110" s="28">
        <f t="shared" si="5"/>
        <v>700</v>
      </c>
      <c r="L110" s="28"/>
      <c r="M110" s="28"/>
      <c r="N110" s="28"/>
    </row>
    <row r="111" spans="1:14" ht="15" customHeight="1" x14ac:dyDescent="0.25">
      <c r="A111" s="7"/>
      <c r="B111" s="4" t="s">
        <v>145</v>
      </c>
      <c r="C111" s="18" t="s">
        <v>102</v>
      </c>
      <c r="D111" s="7" t="s">
        <v>120</v>
      </c>
      <c r="E111" s="7">
        <v>120</v>
      </c>
      <c r="F111" s="7">
        <v>60</v>
      </c>
      <c r="G111" s="7">
        <v>100</v>
      </c>
      <c r="H111" s="7">
        <f t="shared" si="3"/>
        <v>280</v>
      </c>
      <c r="I111" s="5">
        <v>2.2999999999999998</v>
      </c>
      <c r="J111" s="22">
        <f t="shared" si="4"/>
        <v>644</v>
      </c>
      <c r="K111" s="28">
        <f t="shared" si="5"/>
        <v>1288</v>
      </c>
      <c r="L111" s="28"/>
      <c r="M111" s="28"/>
      <c r="N111" s="28"/>
    </row>
    <row r="112" spans="1:14" ht="15" customHeight="1" x14ac:dyDescent="0.25">
      <c r="A112" s="7"/>
      <c r="B112" s="4" t="s">
        <v>145</v>
      </c>
      <c r="C112" s="18" t="s">
        <v>103</v>
      </c>
      <c r="D112" s="7" t="s">
        <v>120</v>
      </c>
      <c r="E112" s="7">
        <v>3</v>
      </c>
      <c r="G112" s="7">
        <v>10</v>
      </c>
      <c r="H112" s="7">
        <f t="shared" si="3"/>
        <v>13</v>
      </c>
      <c r="I112" s="5">
        <v>7</v>
      </c>
      <c r="J112" s="22">
        <f t="shared" si="4"/>
        <v>91</v>
      </c>
      <c r="K112" s="28">
        <f t="shared" si="5"/>
        <v>182</v>
      </c>
      <c r="L112" s="28"/>
      <c r="M112" s="28"/>
      <c r="N112" s="28"/>
    </row>
    <row r="113" spans="1:130" ht="15" customHeight="1" x14ac:dyDescent="0.25">
      <c r="A113" s="7"/>
      <c r="B113" s="4" t="s">
        <v>145</v>
      </c>
      <c r="C113" s="18" t="s">
        <v>104</v>
      </c>
      <c r="D113" s="7" t="s">
        <v>120</v>
      </c>
      <c r="E113" s="7">
        <v>2</v>
      </c>
      <c r="G113" s="7">
        <v>10</v>
      </c>
      <c r="H113" s="7">
        <f t="shared" si="3"/>
        <v>12</v>
      </c>
      <c r="I113" s="5">
        <v>15</v>
      </c>
      <c r="J113" s="22">
        <f t="shared" si="4"/>
        <v>180</v>
      </c>
      <c r="K113" s="28">
        <f t="shared" si="5"/>
        <v>360</v>
      </c>
      <c r="L113" s="28"/>
      <c r="M113" s="28"/>
      <c r="N113" s="28"/>
    </row>
    <row r="114" spans="1:130" ht="15" customHeight="1" x14ac:dyDescent="0.25">
      <c r="A114" s="7"/>
      <c r="B114" s="4" t="s">
        <v>145</v>
      </c>
      <c r="C114" s="18" t="s">
        <v>105</v>
      </c>
      <c r="D114" s="7" t="s">
        <v>120</v>
      </c>
      <c r="E114" s="7">
        <v>1</v>
      </c>
      <c r="G114" s="7">
        <v>1</v>
      </c>
      <c r="H114" s="7">
        <f t="shared" si="3"/>
        <v>2</v>
      </c>
      <c r="I114" s="5">
        <v>1700</v>
      </c>
      <c r="J114" s="22">
        <f t="shared" si="4"/>
        <v>3400</v>
      </c>
      <c r="K114" s="28">
        <f t="shared" si="5"/>
        <v>6800</v>
      </c>
      <c r="L114" s="28"/>
      <c r="M114" s="28"/>
      <c r="N114" s="28"/>
    </row>
    <row r="115" spans="1:130" ht="15" customHeight="1" x14ac:dyDescent="0.25">
      <c r="A115" s="7"/>
      <c r="B115" s="4" t="s">
        <v>145</v>
      </c>
      <c r="C115" s="18" t="s">
        <v>106</v>
      </c>
      <c r="D115" s="7" t="s">
        <v>120</v>
      </c>
      <c r="E115" s="7">
        <v>6</v>
      </c>
      <c r="G115" s="7">
        <v>0</v>
      </c>
      <c r="H115" s="7">
        <f t="shared" si="3"/>
        <v>6</v>
      </c>
      <c r="I115" s="5">
        <v>250</v>
      </c>
      <c r="J115" s="22">
        <f t="shared" si="4"/>
        <v>1500</v>
      </c>
      <c r="K115" s="28">
        <f t="shared" si="5"/>
        <v>3000</v>
      </c>
      <c r="L115" s="28"/>
      <c r="M115" s="28"/>
      <c r="N115" s="28"/>
    </row>
    <row r="116" spans="1:130" ht="15" customHeight="1" x14ac:dyDescent="0.25">
      <c r="A116" s="7"/>
      <c r="B116" s="4" t="s">
        <v>145</v>
      </c>
      <c r="C116" s="18" t="s">
        <v>107</v>
      </c>
      <c r="D116" s="7" t="s">
        <v>120</v>
      </c>
      <c r="E116" s="7">
        <v>6</v>
      </c>
      <c r="G116" s="7">
        <v>6</v>
      </c>
      <c r="H116" s="7">
        <f t="shared" si="3"/>
        <v>12</v>
      </c>
      <c r="I116" s="5">
        <v>6</v>
      </c>
      <c r="J116" s="22">
        <f t="shared" si="4"/>
        <v>72</v>
      </c>
      <c r="K116" s="28">
        <f t="shared" si="5"/>
        <v>144</v>
      </c>
      <c r="L116" s="28"/>
      <c r="M116" s="28"/>
      <c r="N116" s="28"/>
    </row>
    <row r="117" spans="1:130" ht="15" customHeight="1" x14ac:dyDescent="0.25">
      <c r="A117" s="7"/>
      <c r="B117" s="4" t="s">
        <v>145</v>
      </c>
      <c r="C117" s="18" t="s">
        <v>108</v>
      </c>
      <c r="D117" s="7" t="s">
        <v>120</v>
      </c>
      <c r="E117" s="7">
        <v>1</v>
      </c>
      <c r="F117" s="7">
        <v>1</v>
      </c>
      <c r="G117" s="7">
        <v>0</v>
      </c>
      <c r="H117" s="7">
        <f t="shared" si="3"/>
        <v>2</v>
      </c>
      <c r="I117" s="5">
        <v>50</v>
      </c>
      <c r="J117" s="22">
        <f t="shared" si="4"/>
        <v>100</v>
      </c>
      <c r="K117" s="28">
        <f t="shared" si="5"/>
        <v>200</v>
      </c>
      <c r="L117" s="28"/>
      <c r="M117" s="28"/>
      <c r="N117" s="28"/>
    </row>
    <row r="118" spans="1:130" ht="15" customHeight="1" x14ac:dyDescent="0.25">
      <c r="A118" s="7"/>
      <c r="B118" s="4" t="s">
        <v>145</v>
      </c>
      <c r="C118" s="18" t="s">
        <v>109</v>
      </c>
      <c r="D118" s="7" t="s">
        <v>125</v>
      </c>
      <c r="E118" s="7">
        <v>500</v>
      </c>
      <c r="G118" s="7">
        <v>1000</v>
      </c>
      <c r="H118" s="7">
        <f t="shared" si="3"/>
        <v>1500</v>
      </c>
      <c r="I118" s="5">
        <v>3.7999999999999999E-2</v>
      </c>
      <c r="J118" s="22">
        <f t="shared" si="4"/>
        <v>57</v>
      </c>
      <c r="K118" s="28">
        <f t="shared" si="5"/>
        <v>114</v>
      </c>
      <c r="L118" s="28"/>
      <c r="M118" s="28"/>
      <c r="N118" s="28"/>
    </row>
    <row r="119" spans="1:130" ht="15" customHeight="1" x14ac:dyDescent="0.25">
      <c r="A119" s="7"/>
      <c r="B119" s="4" t="s">
        <v>145</v>
      </c>
      <c r="C119" s="18" t="s">
        <v>110</v>
      </c>
      <c r="D119" s="7" t="s">
        <v>122</v>
      </c>
      <c r="E119" s="7"/>
      <c r="F119" s="7">
        <v>384</v>
      </c>
      <c r="G119" s="7"/>
      <c r="H119" s="7">
        <f t="shared" si="3"/>
        <v>384</v>
      </c>
      <c r="I119" s="5">
        <f>600/96</f>
        <v>6.25</v>
      </c>
      <c r="J119" s="22">
        <f t="shared" si="4"/>
        <v>2400</v>
      </c>
      <c r="K119" s="28">
        <f t="shared" si="5"/>
        <v>4800</v>
      </c>
      <c r="L119" s="28"/>
      <c r="M119" s="28"/>
      <c r="N119" s="28"/>
    </row>
    <row r="120" spans="1:130" ht="15" customHeight="1" x14ac:dyDescent="0.25">
      <c r="A120" s="7"/>
      <c r="B120" s="4" t="s">
        <v>145</v>
      </c>
      <c r="C120" s="18" t="s">
        <v>111</v>
      </c>
      <c r="D120" s="7" t="s">
        <v>131</v>
      </c>
      <c r="E120" s="7"/>
      <c r="F120" s="7">
        <v>2</v>
      </c>
      <c r="G120" s="7"/>
      <c r="H120" s="7">
        <v>2</v>
      </c>
      <c r="I120" s="5">
        <v>200</v>
      </c>
      <c r="J120" s="22">
        <f t="shared" si="4"/>
        <v>400</v>
      </c>
      <c r="K120" s="28">
        <f t="shared" si="5"/>
        <v>800</v>
      </c>
      <c r="L120" s="28"/>
      <c r="M120" s="28"/>
      <c r="N120" s="28"/>
    </row>
    <row r="121" spans="1:130" ht="15" customHeight="1" x14ac:dyDescent="0.25">
      <c r="A121" s="7"/>
      <c r="B121" s="4" t="s">
        <v>145</v>
      </c>
      <c r="C121" s="18" t="s">
        <v>112</v>
      </c>
      <c r="D121" s="7" t="s">
        <v>132</v>
      </c>
      <c r="E121" s="7"/>
      <c r="F121" s="7">
        <v>10</v>
      </c>
      <c r="G121" s="7"/>
      <c r="H121" s="7">
        <v>10</v>
      </c>
      <c r="I121" s="5">
        <v>5</v>
      </c>
      <c r="J121" s="22">
        <f t="shared" si="4"/>
        <v>50</v>
      </c>
      <c r="K121" s="28">
        <f t="shared" si="5"/>
        <v>100</v>
      </c>
      <c r="L121" s="28"/>
      <c r="M121" s="28"/>
      <c r="N121" s="28"/>
    </row>
    <row r="122" spans="1:130" ht="15" customHeight="1" x14ac:dyDescent="0.25">
      <c r="A122" s="7"/>
      <c r="B122" s="4" t="s">
        <v>145</v>
      </c>
      <c r="C122" s="18" t="s">
        <v>113</v>
      </c>
      <c r="D122" s="7" t="s">
        <v>128</v>
      </c>
      <c r="E122" s="7"/>
      <c r="F122" s="7">
        <v>500</v>
      </c>
      <c r="G122" s="7"/>
      <c r="H122" s="7">
        <f t="shared" si="3"/>
        <v>500</v>
      </c>
      <c r="I122" s="5">
        <v>0.5</v>
      </c>
      <c r="J122" s="22">
        <f t="shared" si="4"/>
        <v>250</v>
      </c>
      <c r="K122" s="28">
        <f t="shared" si="5"/>
        <v>500</v>
      </c>
      <c r="L122" s="28"/>
      <c r="M122" s="28"/>
      <c r="N122" s="28"/>
    </row>
    <row r="123" spans="1:130" ht="15" customHeight="1" x14ac:dyDescent="0.25">
      <c r="A123" s="7"/>
      <c r="B123" s="4" t="s">
        <v>145</v>
      </c>
      <c r="C123" s="18" t="s">
        <v>114</v>
      </c>
      <c r="D123" s="7">
        <v>0</v>
      </c>
      <c r="E123" s="7"/>
      <c r="F123" s="7">
        <v>6</v>
      </c>
      <c r="G123" s="7"/>
      <c r="H123" s="7">
        <v>6</v>
      </c>
      <c r="I123" s="5">
        <v>400</v>
      </c>
      <c r="J123" s="22">
        <f t="shared" si="4"/>
        <v>2400</v>
      </c>
      <c r="K123" s="28">
        <f t="shared" si="5"/>
        <v>4800</v>
      </c>
      <c r="L123" s="28"/>
      <c r="M123" s="28"/>
      <c r="N123" s="28"/>
    </row>
    <row r="124" spans="1:130" ht="15" customHeight="1" x14ac:dyDescent="0.25">
      <c r="A124" s="7"/>
      <c r="B124" s="4" t="s">
        <v>145</v>
      </c>
      <c r="C124" s="18" t="s">
        <v>115</v>
      </c>
      <c r="D124" s="7" t="s">
        <v>125</v>
      </c>
      <c r="E124" s="7">
        <v>100</v>
      </c>
      <c r="G124" s="7"/>
      <c r="H124" s="7">
        <f>SUM(E124:G124)</f>
        <v>100</v>
      </c>
      <c r="I124" s="5">
        <v>3.1</v>
      </c>
      <c r="J124" s="22">
        <f t="shared" si="4"/>
        <v>310</v>
      </c>
      <c r="K124" s="28">
        <f t="shared" si="5"/>
        <v>620</v>
      </c>
      <c r="L124" s="28"/>
      <c r="M124" s="28"/>
      <c r="N124" s="28"/>
    </row>
    <row r="125" spans="1:130" ht="15" customHeight="1" x14ac:dyDescent="0.25">
      <c r="A125" s="7"/>
      <c r="B125" s="4" t="s">
        <v>145</v>
      </c>
      <c r="C125" s="18" t="s">
        <v>116</v>
      </c>
      <c r="D125" s="7" t="s">
        <v>120</v>
      </c>
      <c r="E125" s="7">
        <v>20</v>
      </c>
      <c r="G125" s="7"/>
      <c r="H125" s="7">
        <f>SUM(E125:G125)</f>
        <v>20</v>
      </c>
      <c r="I125" s="5">
        <v>14</v>
      </c>
      <c r="J125" s="22">
        <f t="shared" si="4"/>
        <v>280</v>
      </c>
      <c r="K125" s="28">
        <f t="shared" si="5"/>
        <v>560</v>
      </c>
      <c r="L125" s="28"/>
      <c r="M125" s="28"/>
      <c r="N125" s="28"/>
    </row>
    <row r="126" spans="1:130" ht="15" customHeight="1" x14ac:dyDescent="0.25">
      <c r="A126" s="7"/>
      <c r="B126" s="4" t="s">
        <v>145</v>
      </c>
      <c r="C126" s="18" t="s">
        <v>117</v>
      </c>
      <c r="D126" s="7" t="s">
        <v>124</v>
      </c>
      <c r="E126" s="7"/>
      <c r="G126" s="7"/>
      <c r="H126" s="7">
        <f>SUM(E126:G126)</f>
        <v>0</v>
      </c>
      <c r="I126" s="5">
        <v>6.5</v>
      </c>
      <c r="J126" s="22">
        <f>H126*I126</f>
        <v>0</v>
      </c>
      <c r="K126" s="28">
        <f t="shared" si="5"/>
        <v>0</v>
      </c>
      <c r="L126" s="28"/>
      <c r="M126" s="28"/>
      <c r="N126" s="28"/>
    </row>
    <row r="127" spans="1:130" s="30" customFormat="1" ht="57.75" customHeight="1" x14ac:dyDescent="0.25">
      <c r="A127" s="11"/>
      <c r="B127" s="45" t="s">
        <v>118</v>
      </c>
      <c r="C127" s="18" t="s">
        <v>157</v>
      </c>
      <c r="D127" s="7" t="s">
        <v>133</v>
      </c>
      <c r="E127" s="46"/>
      <c r="F127" s="7">
        <v>4</v>
      </c>
      <c r="G127" s="47"/>
      <c r="H127" s="48">
        <f t="shared" ref="H127:H168" si="6">SUM(E127:G127)</f>
        <v>4</v>
      </c>
      <c r="I127" s="5">
        <v>725</v>
      </c>
      <c r="J127" s="49">
        <f t="shared" si="4"/>
        <v>2900</v>
      </c>
      <c r="K127" s="50">
        <f t="shared" si="5"/>
        <v>5800</v>
      </c>
      <c r="L127" s="43"/>
      <c r="M127" s="28"/>
      <c r="N127" s="28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31"/>
    </row>
    <row r="128" spans="1:130" s="25" customFormat="1" ht="59.25" customHeight="1" x14ac:dyDescent="0.25">
      <c r="A128" s="11"/>
      <c r="B128" s="45" t="s">
        <v>118</v>
      </c>
      <c r="C128" s="18" t="s">
        <v>158</v>
      </c>
      <c r="D128" s="7" t="s">
        <v>133</v>
      </c>
      <c r="E128" s="46"/>
      <c r="F128" s="7">
        <v>2</v>
      </c>
      <c r="G128" s="11"/>
      <c r="H128" s="48">
        <f t="shared" si="6"/>
        <v>2</v>
      </c>
      <c r="I128" s="5">
        <v>650</v>
      </c>
      <c r="J128" s="49">
        <f t="shared" si="4"/>
        <v>1300</v>
      </c>
      <c r="K128" s="50">
        <f t="shared" si="5"/>
        <v>2600</v>
      </c>
      <c r="L128" s="11"/>
      <c r="M128" s="28"/>
      <c r="N128" s="11"/>
    </row>
    <row r="129" spans="1:14" s="25" customFormat="1" ht="57.75" customHeight="1" x14ac:dyDescent="0.25">
      <c r="A129" s="11"/>
      <c r="B129" s="45" t="s">
        <v>118</v>
      </c>
      <c r="C129" s="18" t="s">
        <v>159</v>
      </c>
      <c r="D129" s="7" t="s">
        <v>133</v>
      </c>
      <c r="E129" s="46"/>
      <c r="F129" s="7">
        <v>2</v>
      </c>
      <c r="G129" s="11"/>
      <c r="H129" s="48">
        <f t="shared" si="6"/>
        <v>2</v>
      </c>
      <c r="I129" s="5">
        <v>700</v>
      </c>
      <c r="J129" s="49">
        <f t="shared" si="4"/>
        <v>1400</v>
      </c>
      <c r="K129" s="50">
        <f t="shared" si="5"/>
        <v>2800</v>
      </c>
      <c r="L129" s="11"/>
      <c r="M129" s="11"/>
      <c r="N129" s="11"/>
    </row>
    <row r="130" spans="1:14" s="25" customFormat="1" ht="65.25" customHeight="1" x14ac:dyDescent="0.25">
      <c r="A130" s="11"/>
      <c r="B130" s="45" t="s">
        <v>118</v>
      </c>
      <c r="C130" s="18" t="s">
        <v>160</v>
      </c>
      <c r="D130" s="7" t="s">
        <v>133</v>
      </c>
      <c r="E130" s="46"/>
      <c r="F130" s="7">
        <v>2</v>
      </c>
      <c r="G130" s="11"/>
      <c r="H130" s="48">
        <f t="shared" si="6"/>
        <v>2</v>
      </c>
      <c r="I130" s="5">
        <v>700</v>
      </c>
      <c r="J130" s="49">
        <f t="shared" si="4"/>
        <v>1400</v>
      </c>
      <c r="K130" s="50">
        <f t="shared" si="5"/>
        <v>2800</v>
      </c>
      <c r="L130" s="11"/>
      <c r="M130" s="11"/>
      <c r="N130" s="11"/>
    </row>
    <row r="131" spans="1:14" s="25" customFormat="1" ht="63.75" customHeight="1" x14ac:dyDescent="0.25">
      <c r="A131" s="11"/>
      <c r="B131" s="45" t="s">
        <v>118</v>
      </c>
      <c r="C131" s="18" t="s">
        <v>161</v>
      </c>
      <c r="D131" s="7" t="s">
        <v>133</v>
      </c>
      <c r="E131" s="46"/>
      <c r="F131" s="7">
        <v>2</v>
      </c>
      <c r="G131" s="11"/>
      <c r="H131" s="48">
        <f t="shared" si="6"/>
        <v>2</v>
      </c>
      <c r="I131" s="5">
        <v>600</v>
      </c>
      <c r="J131" s="49">
        <f t="shared" si="4"/>
        <v>1200</v>
      </c>
      <c r="K131" s="50">
        <f t="shared" si="5"/>
        <v>2400</v>
      </c>
      <c r="L131" s="11"/>
      <c r="M131" s="11"/>
      <c r="N131" s="11"/>
    </row>
    <row r="132" spans="1:14" s="25" customFormat="1" ht="78.75" x14ac:dyDescent="0.25">
      <c r="A132" s="11"/>
      <c r="B132" s="45" t="s">
        <v>118</v>
      </c>
      <c r="C132" s="51" t="s">
        <v>162</v>
      </c>
      <c r="D132" s="7" t="s">
        <v>133</v>
      </c>
      <c r="E132" s="46"/>
      <c r="F132" s="7">
        <v>3</v>
      </c>
      <c r="G132" s="11"/>
      <c r="H132" s="48">
        <f t="shared" si="6"/>
        <v>3</v>
      </c>
      <c r="I132" s="5">
        <v>600</v>
      </c>
      <c r="J132" s="49">
        <f t="shared" si="4"/>
        <v>1800</v>
      </c>
      <c r="K132" s="50">
        <f t="shared" si="5"/>
        <v>3600</v>
      </c>
      <c r="L132" s="11"/>
      <c r="M132" s="11"/>
      <c r="N132" s="11"/>
    </row>
    <row r="133" spans="1:14" s="25" customFormat="1" ht="78.75" x14ac:dyDescent="0.25">
      <c r="A133" s="11"/>
      <c r="B133" s="45" t="s">
        <v>118</v>
      </c>
      <c r="C133" s="52" t="s">
        <v>163</v>
      </c>
      <c r="D133" s="53"/>
      <c r="E133" s="53">
        <v>680</v>
      </c>
      <c r="F133" s="54"/>
      <c r="G133" s="53">
        <v>680</v>
      </c>
      <c r="H133" s="48">
        <f t="shared" si="6"/>
        <v>1360</v>
      </c>
      <c r="I133" s="5">
        <v>1.5</v>
      </c>
      <c r="J133" s="49">
        <f t="shared" si="4"/>
        <v>2040</v>
      </c>
      <c r="K133" s="50">
        <f t="shared" si="5"/>
        <v>4080</v>
      </c>
      <c r="L133" s="11"/>
      <c r="M133" s="11"/>
      <c r="N133" s="11"/>
    </row>
    <row r="134" spans="1:14" s="25" customFormat="1" ht="78.75" x14ac:dyDescent="0.25">
      <c r="A134" s="11"/>
      <c r="B134" s="45" t="s">
        <v>118</v>
      </c>
      <c r="C134" s="52" t="s">
        <v>164</v>
      </c>
      <c r="D134" s="53"/>
      <c r="E134" s="53">
        <v>2</v>
      </c>
      <c r="F134" s="54"/>
      <c r="G134" s="53">
        <v>2</v>
      </c>
      <c r="H134" s="48">
        <f t="shared" si="6"/>
        <v>4</v>
      </c>
      <c r="I134" s="5">
        <v>666</v>
      </c>
      <c r="J134" s="49">
        <f t="shared" si="4"/>
        <v>2664</v>
      </c>
      <c r="K134" s="50">
        <f t="shared" si="5"/>
        <v>5328</v>
      </c>
      <c r="L134" s="11"/>
      <c r="M134" s="11"/>
      <c r="N134" s="11"/>
    </row>
    <row r="135" spans="1:14" s="25" customFormat="1" ht="78.75" x14ac:dyDescent="0.25">
      <c r="A135" s="11"/>
      <c r="B135" s="45" t="s">
        <v>118</v>
      </c>
      <c r="C135" s="52" t="s">
        <v>165</v>
      </c>
      <c r="D135" s="53"/>
      <c r="E135" s="53">
        <v>8</v>
      </c>
      <c r="F135" s="54"/>
      <c r="G135" s="53">
        <v>8</v>
      </c>
      <c r="H135" s="48">
        <f t="shared" si="6"/>
        <v>16</v>
      </c>
      <c r="I135" s="5">
        <v>40</v>
      </c>
      <c r="J135" s="49">
        <f t="shared" si="4"/>
        <v>640</v>
      </c>
      <c r="K135" s="50">
        <f t="shared" si="5"/>
        <v>1280</v>
      </c>
      <c r="L135" s="11"/>
      <c r="M135" s="11"/>
      <c r="N135" s="11"/>
    </row>
    <row r="136" spans="1:14" s="25" customFormat="1" ht="78.75" x14ac:dyDescent="0.25">
      <c r="A136" s="11"/>
      <c r="B136" s="45" t="s">
        <v>118</v>
      </c>
      <c r="C136" s="52" t="s">
        <v>166</v>
      </c>
      <c r="D136" s="53"/>
      <c r="E136" s="53">
        <v>40</v>
      </c>
      <c r="F136" s="54"/>
      <c r="G136" s="53">
        <v>40</v>
      </c>
      <c r="H136" s="48">
        <f t="shared" si="6"/>
        <v>80</v>
      </c>
      <c r="I136" s="5">
        <v>4.5</v>
      </c>
      <c r="J136" s="49">
        <f t="shared" si="4"/>
        <v>360</v>
      </c>
      <c r="K136" s="50">
        <f t="shared" si="5"/>
        <v>720</v>
      </c>
      <c r="L136" s="11"/>
      <c r="M136" s="11"/>
      <c r="N136" s="11"/>
    </row>
    <row r="137" spans="1:14" s="25" customFormat="1" ht="61.5" customHeight="1" x14ac:dyDescent="0.25">
      <c r="A137" s="11"/>
      <c r="B137" s="45" t="s">
        <v>118</v>
      </c>
      <c r="C137" s="52" t="s">
        <v>167</v>
      </c>
      <c r="D137" s="53"/>
      <c r="E137" s="53">
        <v>40</v>
      </c>
      <c r="F137" s="54"/>
      <c r="G137" s="53">
        <v>40</v>
      </c>
      <c r="H137" s="48">
        <f t="shared" si="6"/>
        <v>80</v>
      </c>
      <c r="I137" s="5">
        <v>4.5</v>
      </c>
      <c r="J137" s="49">
        <f t="shared" ref="J137:J168" si="7">H137*I137</f>
        <v>360</v>
      </c>
      <c r="K137" s="50">
        <f t="shared" si="5"/>
        <v>720</v>
      </c>
      <c r="L137" s="11"/>
      <c r="M137" s="11"/>
      <c r="N137" s="11"/>
    </row>
    <row r="138" spans="1:14" s="25" customFormat="1" ht="78.75" x14ac:dyDescent="0.25">
      <c r="A138" s="11"/>
      <c r="B138" s="45" t="s">
        <v>118</v>
      </c>
      <c r="C138" s="52" t="s">
        <v>168</v>
      </c>
      <c r="D138" s="53"/>
      <c r="E138" s="53">
        <v>120</v>
      </c>
      <c r="F138" s="54"/>
      <c r="G138" s="53">
        <v>120</v>
      </c>
      <c r="H138" s="48">
        <f t="shared" si="6"/>
        <v>240</v>
      </c>
      <c r="I138" s="5">
        <v>4.0999999999999996</v>
      </c>
      <c r="J138" s="49">
        <f t="shared" si="7"/>
        <v>983.99999999999989</v>
      </c>
      <c r="K138" s="50">
        <f t="shared" ref="K138:K169" si="8">J138*2</f>
        <v>1967.9999999999998</v>
      </c>
      <c r="L138" s="11"/>
      <c r="M138" s="11"/>
      <c r="N138" s="11"/>
    </row>
    <row r="139" spans="1:14" s="25" customFormat="1" ht="78.75" x14ac:dyDescent="0.25">
      <c r="A139" s="11"/>
      <c r="B139" s="45" t="s">
        <v>118</v>
      </c>
      <c r="C139" s="52" t="s">
        <v>169</v>
      </c>
      <c r="D139" s="53"/>
      <c r="E139" s="53">
        <v>120</v>
      </c>
      <c r="F139" s="54"/>
      <c r="G139" s="53">
        <v>120</v>
      </c>
      <c r="H139" s="48">
        <f t="shared" si="6"/>
        <v>240</v>
      </c>
      <c r="I139" s="5">
        <v>8.3000000000000007</v>
      </c>
      <c r="J139" s="49">
        <f t="shared" si="7"/>
        <v>1992.0000000000002</v>
      </c>
      <c r="K139" s="50">
        <f t="shared" si="8"/>
        <v>3984.0000000000005</v>
      </c>
      <c r="L139" s="11"/>
      <c r="M139" s="11"/>
      <c r="N139" s="11"/>
    </row>
    <row r="140" spans="1:14" s="25" customFormat="1" ht="78.75" x14ac:dyDescent="0.25">
      <c r="A140" s="11"/>
      <c r="B140" s="45" t="s">
        <v>118</v>
      </c>
      <c r="C140" s="52" t="s">
        <v>170</v>
      </c>
      <c r="D140" s="53"/>
      <c r="E140" s="53">
        <v>2</v>
      </c>
      <c r="F140" s="54"/>
      <c r="G140" s="53">
        <v>2</v>
      </c>
      <c r="H140" s="48">
        <f t="shared" si="6"/>
        <v>4</v>
      </c>
      <c r="I140" s="5">
        <v>80</v>
      </c>
      <c r="J140" s="49">
        <f t="shared" si="7"/>
        <v>320</v>
      </c>
      <c r="K140" s="50">
        <f t="shared" si="8"/>
        <v>640</v>
      </c>
      <c r="L140" s="11"/>
      <c r="M140" s="11"/>
      <c r="N140" s="11"/>
    </row>
    <row r="141" spans="1:14" s="25" customFormat="1" ht="78.75" x14ac:dyDescent="0.25">
      <c r="A141" s="11"/>
      <c r="B141" s="45" t="s">
        <v>118</v>
      </c>
      <c r="C141" s="52" t="s">
        <v>171</v>
      </c>
      <c r="D141" s="53"/>
      <c r="E141" s="53">
        <v>1</v>
      </c>
      <c r="F141" s="54"/>
      <c r="G141" s="53">
        <v>1</v>
      </c>
      <c r="H141" s="48">
        <f t="shared" si="6"/>
        <v>2</v>
      </c>
      <c r="I141" s="5">
        <v>190</v>
      </c>
      <c r="J141" s="49">
        <f t="shared" si="7"/>
        <v>380</v>
      </c>
      <c r="K141" s="50">
        <f t="shared" si="8"/>
        <v>760</v>
      </c>
      <c r="L141" s="11"/>
      <c r="M141" s="11"/>
      <c r="N141" s="11"/>
    </row>
    <row r="142" spans="1:14" s="25" customFormat="1" ht="78.75" x14ac:dyDescent="0.25">
      <c r="A142" s="11"/>
      <c r="B142" s="45" t="s">
        <v>118</v>
      </c>
      <c r="C142" s="52" t="s">
        <v>172</v>
      </c>
      <c r="D142" s="53"/>
      <c r="E142" s="53">
        <v>1</v>
      </c>
      <c r="F142" s="54"/>
      <c r="G142" s="53">
        <v>1</v>
      </c>
      <c r="H142" s="48">
        <f t="shared" si="6"/>
        <v>2</v>
      </c>
      <c r="I142" s="5">
        <v>190</v>
      </c>
      <c r="J142" s="49">
        <f t="shared" si="7"/>
        <v>380</v>
      </c>
      <c r="K142" s="50">
        <f t="shared" si="8"/>
        <v>760</v>
      </c>
      <c r="L142" s="11"/>
      <c r="M142" s="11"/>
      <c r="N142" s="11"/>
    </row>
    <row r="143" spans="1:14" s="25" customFormat="1" ht="58.5" customHeight="1" x14ac:dyDescent="0.25">
      <c r="A143" s="11"/>
      <c r="B143" s="45" t="s">
        <v>118</v>
      </c>
      <c r="C143" s="52" t="s">
        <v>173</v>
      </c>
      <c r="D143" s="53"/>
      <c r="E143" s="53">
        <v>1</v>
      </c>
      <c r="F143" s="54"/>
      <c r="G143" s="53">
        <v>1</v>
      </c>
      <c r="H143" s="48">
        <f t="shared" si="6"/>
        <v>2</v>
      </c>
      <c r="I143" s="5">
        <v>190</v>
      </c>
      <c r="J143" s="49">
        <f t="shared" si="7"/>
        <v>380</v>
      </c>
      <c r="K143" s="50">
        <f t="shared" si="8"/>
        <v>760</v>
      </c>
      <c r="L143" s="11"/>
      <c r="M143" s="11"/>
      <c r="N143" s="11"/>
    </row>
    <row r="144" spans="1:14" s="25" customFormat="1" ht="78.75" x14ac:dyDescent="0.25">
      <c r="A144" s="11"/>
      <c r="B144" s="45" t="s">
        <v>118</v>
      </c>
      <c r="C144" s="52" t="s">
        <v>174</v>
      </c>
      <c r="D144" s="53"/>
      <c r="E144" s="53">
        <v>1</v>
      </c>
      <c r="F144" s="54"/>
      <c r="G144" s="53">
        <v>1</v>
      </c>
      <c r="H144" s="48">
        <f t="shared" si="6"/>
        <v>2</v>
      </c>
      <c r="I144" s="5">
        <v>190</v>
      </c>
      <c r="J144" s="49">
        <f t="shared" si="7"/>
        <v>380</v>
      </c>
      <c r="K144" s="50">
        <f t="shared" si="8"/>
        <v>760</v>
      </c>
      <c r="L144" s="11"/>
      <c r="M144" s="11"/>
      <c r="N144" s="11"/>
    </row>
    <row r="145" spans="1:130" s="25" customFormat="1" ht="78.75" x14ac:dyDescent="0.25">
      <c r="A145" s="11"/>
      <c r="B145" s="45" t="s">
        <v>118</v>
      </c>
      <c r="C145" s="52" t="s">
        <v>175</v>
      </c>
      <c r="D145" s="53"/>
      <c r="E145" s="53">
        <v>1</v>
      </c>
      <c r="F145" s="54"/>
      <c r="G145" s="53">
        <v>1</v>
      </c>
      <c r="H145" s="48">
        <f t="shared" si="6"/>
        <v>2</v>
      </c>
      <c r="I145" s="5">
        <v>190</v>
      </c>
      <c r="J145" s="49">
        <f t="shared" si="7"/>
        <v>380</v>
      </c>
      <c r="K145" s="50">
        <f t="shared" si="8"/>
        <v>760</v>
      </c>
      <c r="L145" s="11"/>
      <c r="M145" s="11"/>
      <c r="N145" s="11"/>
    </row>
    <row r="146" spans="1:130" s="25" customFormat="1" ht="78.75" x14ac:dyDescent="0.25">
      <c r="A146" s="11"/>
      <c r="B146" s="45" t="s">
        <v>118</v>
      </c>
      <c r="C146" s="52" t="s">
        <v>176</v>
      </c>
      <c r="D146" s="53"/>
      <c r="E146" s="53">
        <v>1</v>
      </c>
      <c r="F146" s="54"/>
      <c r="G146" s="53">
        <v>1</v>
      </c>
      <c r="H146" s="48">
        <f t="shared" si="6"/>
        <v>2</v>
      </c>
      <c r="I146" s="5">
        <v>190</v>
      </c>
      <c r="J146" s="49">
        <f t="shared" si="7"/>
        <v>380</v>
      </c>
      <c r="K146" s="50">
        <f t="shared" si="8"/>
        <v>760</v>
      </c>
      <c r="L146" s="11"/>
      <c r="M146" s="11"/>
      <c r="N146" s="11"/>
    </row>
    <row r="147" spans="1:130" s="25" customFormat="1" ht="78.75" x14ac:dyDescent="0.25">
      <c r="A147" s="11"/>
      <c r="B147" s="45" t="s">
        <v>118</v>
      </c>
      <c r="C147" s="52" t="s">
        <v>177</v>
      </c>
      <c r="D147" s="53"/>
      <c r="E147" s="53">
        <v>1</v>
      </c>
      <c r="F147" s="54"/>
      <c r="G147" s="53">
        <v>1</v>
      </c>
      <c r="H147" s="48">
        <f t="shared" si="6"/>
        <v>2</v>
      </c>
      <c r="I147" s="5">
        <v>190</v>
      </c>
      <c r="J147" s="49">
        <f t="shared" si="7"/>
        <v>380</v>
      </c>
      <c r="K147" s="50">
        <f t="shared" si="8"/>
        <v>760</v>
      </c>
      <c r="L147" s="11"/>
      <c r="M147" s="11"/>
      <c r="N147" s="11"/>
    </row>
    <row r="148" spans="1:130" s="25" customFormat="1" ht="78.75" x14ac:dyDescent="0.25">
      <c r="A148" s="11"/>
      <c r="B148" s="45" t="s">
        <v>118</v>
      </c>
      <c r="C148" s="52" t="s">
        <v>178</v>
      </c>
      <c r="D148" s="53"/>
      <c r="E148" s="53">
        <v>1</v>
      </c>
      <c r="F148" s="54"/>
      <c r="G148" s="53">
        <v>1</v>
      </c>
      <c r="H148" s="48">
        <f t="shared" si="6"/>
        <v>2</v>
      </c>
      <c r="I148" s="5">
        <v>190</v>
      </c>
      <c r="J148" s="49">
        <f t="shared" si="7"/>
        <v>380</v>
      </c>
      <c r="K148" s="50">
        <f t="shared" si="8"/>
        <v>760</v>
      </c>
      <c r="L148" s="11"/>
      <c r="M148" s="11"/>
      <c r="N148" s="11"/>
    </row>
    <row r="149" spans="1:130" s="32" customFormat="1" ht="78.75" x14ac:dyDescent="0.25">
      <c r="A149" s="11"/>
      <c r="B149" s="45" t="s">
        <v>118</v>
      </c>
      <c r="C149" s="52" t="s">
        <v>179</v>
      </c>
      <c r="D149" s="53"/>
      <c r="E149" s="53">
        <v>1</v>
      </c>
      <c r="F149" s="54"/>
      <c r="G149" s="53">
        <v>1</v>
      </c>
      <c r="H149" s="48">
        <f t="shared" si="6"/>
        <v>2</v>
      </c>
      <c r="I149" s="5">
        <v>190</v>
      </c>
      <c r="J149" s="49">
        <f t="shared" si="7"/>
        <v>380</v>
      </c>
      <c r="K149" s="50">
        <f t="shared" si="8"/>
        <v>760</v>
      </c>
      <c r="L149" s="11"/>
      <c r="M149" s="11"/>
      <c r="N149" s="11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33"/>
    </row>
    <row r="150" spans="1:130" ht="78.75" x14ac:dyDescent="0.25">
      <c r="B150" s="45" t="s">
        <v>118</v>
      </c>
      <c r="C150" s="52" t="s">
        <v>180</v>
      </c>
      <c r="D150" s="53"/>
      <c r="E150" s="53">
        <v>1</v>
      </c>
      <c r="F150" s="54"/>
      <c r="G150" s="53">
        <v>1</v>
      </c>
      <c r="H150" s="48">
        <f t="shared" si="6"/>
        <v>2</v>
      </c>
      <c r="I150" s="5">
        <v>190</v>
      </c>
      <c r="J150" s="49">
        <f t="shared" si="7"/>
        <v>380</v>
      </c>
      <c r="K150" s="50">
        <f t="shared" si="8"/>
        <v>760</v>
      </c>
      <c r="L150" s="11"/>
      <c r="M150" s="11"/>
      <c r="N150" s="11"/>
    </row>
    <row r="151" spans="1:130" ht="78.75" x14ac:dyDescent="0.25">
      <c r="B151" s="45" t="s">
        <v>118</v>
      </c>
      <c r="C151" s="52" t="s">
        <v>181</v>
      </c>
      <c r="D151" s="53"/>
      <c r="E151" s="53">
        <v>1</v>
      </c>
      <c r="F151" s="54"/>
      <c r="G151" s="53">
        <v>1</v>
      </c>
      <c r="H151" s="48">
        <f t="shared" si="6"/>
        <v>2</v>
      </c>
      <c r="I151" s="5">
        <v>190</v>
      </c>
      <c r="J151" s="49">
        <f t="shared" si="7"/>
        <v>380</v>
      </c>
      <c r="K151" s="50">
        <f t="shared" si="8"/>
        <v>760</v>
      </c>
      <c r="L151" s="11"/>
      <c r="M151" s="11"/>
      <c r="N151" s="11"/>
    </row>
    <row r="152" spans="1:130" ht="78.75" x14ac:dyDescent="0.25">
      <c r="B152" s="45" t="s">
        <v>118</v>
      </c>
      <c r="C152" s="52" t="s">
        <v>182</v>
      </c>
      <c r="D152" s="53"/>
      <c r="E152" s="53">
        <v>1</v>
      </c>
      <c r="F152" s="54"/>
      <c r="G152" s="53">
        <v>1</v>
      </c>
      <c r="H152" s="48">
        <f t="shared" si="6"/>
        <v>2</v>
      </c>
      <c r="I152" s="5">
        <v>190</v>
      </c>
      <c r="J152" s="49">
        <f t="shared" si="7"/>
        <v>380</v>
      </c>
      <c r="K152" s="50">
        <f t="shared" si="8"/>
        <v>760</v>
      </c>
      <c r="L152" s="11"/>
      <c r="M152" s="11"/>
      <c r="N152" s="11"/>
    </row>
    <row r="153" spans="1:130" ht="78.75" x14ac:dyDescent="0.25">
      <c r="B153" s="45" t="s">
        <v>118</v>
      </c>
      <c r="C153" s="52" t="s">
        <v>183</v>
      </c>
      <c r="D153" s="53"/>
      <c r="E153" s="53">
        <v>1</v>
      </c>
      <c r="F153" s="54"/>
      <c r="G153" s="53">
        <v>1</v>
      </c>
      <c r="H153" s="48">
        <f t="shared" si="6"/>
        <v>2</v>
      </c>
      <c r="I153" s="5">
        <v>190</v>
      </c>
      <c r="J153" s="49">
        <f t="shared" si="7"/>
        <v>380</v>
      </c>
      <c r="K153" s="50">
        <f t="shared" si="8"/>
        <v>760</v>
      </c>
      <c r="L153" s="11"/>
      <c r="M153" s="11"/>
      <c r="N153" s="11"/>
    </row>
    <row r="154" spans="1:130" ht="78.75" x14ac:dyDescent="0.25">
      <c r="B154" s="45" t="s">
        <v>118</v>
      </c>
      <c r="C154" s="52" t="s">
        <v>184</v>
      </c>
      <c r="D154" s="53"/>
      <c r="E154" s="53">
        <v>1</v>
      </c>
      <c r="F154" s="54"/>
      <c r="G154" s="53">
        <v>1</v>
      </c>
      <c r="H154" s="48">
        <f t="shared" si="6"/>
        <v>2</v>
      </c>
      <c r="I154" s="5">
        <v>190</v>
      </c>
      <c r="J154" s="49">
        <f t="shared" si="7"/>
        <v>380</v>
      </c>
      <c r="K154" s="50">
        <f t="shared" si="8"/>
        <v>760</v>
      </c>
      <c r="L154" s="11"/>
      <c r="M154" s="11"/>
      <c r="N154" s="11"/>
    </row>
    <row r="155" spans="1:130" ht="78.75" x14ac:dyDescent="0.25">
      <c r="B155" s="45" t="s">
        <v>118</v>
      </c>
      <c r="C155" s="52" t="s">
        <v>185</v>
      </c>
      <c r="D155" s="53"/>
      <c r="E155" s="53">
        <v>1</v>
      </c>
      <c r="F155" s="54"/>
      <c r="G155" s="53">
        <v>1</v>
      </c>
      <c r="H155" s="48">
        <f t="shared" si="6"/>
        <v>2</v>
      </c>
      <c r="I155" s="5">
        <v>190</v>
      </c>
      <c r="J155" s="49">
        <f t="shared" si="7"/>
        <v>380</v>
      </c>
      <c r="K155" s="50">
        <f t="shared" si="8"/>
        <v>760</v>
      </c>
      <c r="L155" s="11"/>
      <c r="M155" s="11"/>
      <c r="N155" s="11"/>
    </row>
    <row r="156" spans="1:130" ht="78.75" x14ac:dyDescent="0.25">
      <c r="B156" s="45" t="s">
        <v>118</v>
      </c>
      <c r="C156" s="52" t="s">
        <v>186</v>
      </c>
      <c r="D156" s="53"/>
      <c r="E156" s="53">
        <v>1</v>
      </c>
      <c r="F156" s="54"/>
      <c r="G156" s="53">
        <v>1</v>
      </c>
      <c r="H156" s="48">
        <f t="shared" si="6"/>
        <v>2</v>
      </c>
      <c r="I156" s="5">
        <v>190</v>
      </c>
      <c r="J156" s="49">
        <f t="shared" si="7"/>
        <v>380</v>
      </c>
      <c r="K156" s="50">
        <f t="shared" si="8"/>
        <v>760</v>
      </c>
      <c r="L156" s="11"/>
      <c r="M156" s="11"/>
      <c r="N156" s="11"/>
    </row>
    <row r="157" spans="1:130" ht="78.75" x14ac:dyDescent="0.25">
      <c r="B157" s="45" t="s">
        <v>118</v>
      </c>
      <c r="C157" s="52" t="s">
        <v>187</v>
      </c>
      <c r="D157" s="53"/>
      <c r="E157" s="53">
        <v>1</v>
      </c>
      <c r="F157" s="54"/>
      <c r="G157" s="53">
        <v>1</v>
      </c>
      <c r="H157" s="48">
        <f t="shared" si="6"/>
        <v>2</v>
      </c>
      <c r="I157" s="5">
        <v>190</v>
      </c>
      <c r="J157" s="49">
        <f t="shared" si="7"/>
        <v>380</v>
      </c>
      <c r="K157" s="50">
        <f t="shared" si="8"/>
        <v>760</v>
      </c>
      <c r="L157" s="11"/>
      <c r="M157" s="11"/>
      <c r="N157" s="11"/>
    </row>
    <row r="158" spans="1:130" ht="78.75" x14ac:dyDescent="0.25">
      <c r="B158" s="45" t="s">
        <v>118</v>
      </c>
      <c r="C158" s="52" t="s">
        <v>188</v>
      </c>
      <c r="D158" s="53"/>
      <c r="E158" s="53">
        <v>1</v>
      </c>
      <c r="F158" s="54"/>
      <c r="G158" s="53">
        <v>1</v>
      </c>
      <c r="H158" s="48">
        <f t="shared" si="6"/>
        <v>2</v>
      </c>
      <c r="I158" s="5">
        <v>190</v>
      </c>
      <c r="J158" s="49">
        <f t="shared" si="7"/>
        <v>380</v>
      </c>
      <c r="K158" s="50">
        <f t="shared" si="8"/>
        <v>760</v>
      </c>
      <c r="L158" s="11"/>
      <c r="M158" s="11"/>
      <c r="N158" s="11"/>
    </row>
    <row r="159" spans="1:130" ht="78.75" x14ac:dyDescent="0.25">
      <c r="B159" s="45" t="s">
        <v>118</v>
      </c>
      <c r="C159" s="52" t="s">
        <v>189</v>
      </c>
      <c r="D159" s="53"/>
      <c r="E159" s="53">
        <v>1</v>
      </c>
      <c r="F159" s="54"/>
      <c r="G159" s="53">
        <v>1</v>
      </c>
      <c r="H159" s="48">
        <f t="shared" si="6"/>
        <v>2</v>
      </c>
      <c r="I159" s="5">
        <v>190</v>
      </c>
      <c r="J159" s="49">
        <f t="shared" si="7"/>
        <v>380</v>
      </c>
      <c r="K159" s="50">
        <f t="shared" si="8"/>
        <v>760</v>
      </c>
      <c r="L159" s="11"/>
      <c r="M159" s="11"/>
      <c r="N159" s="11"/>
    </row>
    <row r="160" spans="1:130" ht="78.75" x14ac:dyDescent="0.25">
      <c r="B160" s="45" t="s">
        <v>118</v>
      </c>
      <c r="C160" s="52" t="s">
        <v>190</v>
      </c>
      <c r="D160" s="53"/>
      <c r="E160" s="53">
        <v>1</v>
      </c>
      <c r="F160" s="54"/>
      <c r="G160" s="53">
        <v>1</v>
      </c>
      <c r="H160" s="48">
        <f t="shared" si="6"/>
        <v>2</v>
      </c>
      <c r="I160" s="5">
        <v>190</v>
      </c>
      <c r="J160" s="49">
        <f t="shared" si="7"/>
        <v>380</v>
      </c>
      <c r="K160" s="50">
        <f t="shared" si="8"/>
        <v>760</v>
      </c>
      <c r="L160" s="11"/>
      <c r="M160" s="11"/>
      <c r="N160" s="11"/>
    </row>
    <row r="161" spans="1:130" ht="78.75" x14ac:dyDescent="0.25">
      <c r="B161" s="45" t="s">
        <v>118</v>
      </c>
      <c r="C161" s="52" t="s">
        <v>191</v>
      </c>
      <c r="D161" s="53"/>
      <c r="E161" s="53">
        <v>1</v>
      </c>
      <c r="F161" s="54"/>
      <c r="G161" s="53">
        <v>1</v>
      </c>
      <c r="H161" s="48">
        <f t="shared" si="6"/>
        <v>2</v>
      </c>
      <c r="I161" s="5">
        <v>190</v>
      </c>
      <c r="J161" s="49">
        <f t="shared" si="7"/>
        <v>380</v>
      </c>
      <c r="K161" s="50">
        <f t="shared" si="8"/>
        <v>760</v>
      </c>
      <c r="L161" s="11"/>
      <c r="M161" s="11"/>
      <c r="N161" s="11"/>
    </row>
    <row r="162" spans="1:130" ht="78.75" x14ac:dyDescent="0.25">
      <c r="B162" s="45" t="s">
        <v>118</v>
      </c>
      <c r="C162" s="52" t="s">
        <v>192</v>
      </c>
      <c r="D162" s="53"/>
      <c r="E162" s="53">
        <v>1</v>
      </c>
      <c r="F162" s="54"/>
      <c r="G162" s="53">
        <v>1</v>
      </c>
      <c r="H162" s="48">
        <f t="shared" si="6"/>
        <v>2</v>
      </c>
      <c r="I162" s="5">
        <v>190</v>
      </c>
      <c r="J162" s="49">
        <f t="shared" si="7"/>
        <v>380</v>
      </c>
      <c r="K162" s="50">
        <f t="shared" si="8"/>
        <v>760</v>
      </c>
      <c r="L162" s="11"/>
      <c r="M162" s="11"/>
      <c r="N162" s="11"/>
    </row>
    <row r="163" spans="1:130" ht="78.75" x14ac:dyDescent="0.25">
      <c r="B163" s="45" t="s">
        <v>118</v>
      </c>
      <c r="C163" s="52" t="s">
        <v>193</v>
      </c>
      <c r="D163" s="53"/>
      <c r="E163" s="53">
        <v>1</v>
      </c>
      <c r="F163" s="54"/>
      <c r="G163" s="53">
        <v>1</v>
      </c>
      <c r="H163" s="48">
        <f t="shared" si="6"/>
        <v>2</v>
      </c>
      <c r="I163" s="5">
        <v>190</v>
      </c>
      <c r="J163" s="49">
        <f t="shared" si="7"/>
        <v>380</v>
      </c>
      <c r="K163" s="50">
        <f t="shared" si="8"/>
        <v>760</v>
      </c>
      <c r="L163" s="11"/>
      <c r="M163" s="11"/>
      <c r="N163" s="11"/>
    </row>
    <row r="164" spans="1:130" ht="78.75" x14ac:dyDescent="0.25">
      <c r="B164" s="45" t="s">
        <v>118</v>
      </c>
      <c r="C164" s="52" t="s">
        <v>194</v>
      </c>
      <c r="D164" s="53"/>
      <c r="E164" s="53">
        <v>1</v>
      </c>
      <c r="F164" s="54"/>
      <c r="G164" s="53">
        <v>1</v>
      </c>
      <c r="H164" s="48">
        <f t="shared" si="6"/>
        <v>2</v>
      </c>
      <c r="I164" s="5">
        <v>190</v>
      </c>
      <c r="J164" s="49">
        <f t="shared" si="7"/>
        <v>380</v>
      </c>
      <c r="K164" s="50">
        <f t="shared" si="8"/>
        <v>760</v>
      </c>
      <c r="L164" s="11"/>
      <c r="M164" s="11"/>
      <c r="N164" s="11"/>
    </row>
    <row r="165" spans="1:130" ht="78.75" x14ac:dyDescent="0.25">
      <c r="B165" s="45" t="s">
        <v>118</v>
      </c>
      <c r="C165" s="52" t="s">
        <v>195</v>
      </c>
      <c r="D165" s="53"/>
      <c r="E165" s="53">
        <v>1</v>
      </c>
      <c r="F165" s="54"/>
      <c r="G165" s="53">
        <v>1</v>
      </c>
      <c r="H165" s="48">
        <f t="shared" si="6"/>
        <v>2</v>
      </c>
      <c r="I165" s="5">
        <v>190</v>
      </c>
      <c r="J165" s="49">
        <f t="shared" si="7"/>
        <v>380</v>
      </c>
      <c r="K165" s="50">
        <f t="shared" si="8"/>
        <v>760</v>
      </c>
      <c r="L165" s="11"/>
      <c r="M165" s="11"/>
      <c r="N165" s="11"/>
    </row>
    <row r="166" spans="1:130" ht="78.75" x14ac:dyDescent="0.25">
      <c r="B166" s="45" t="s">
        <v>118</v>
      </c>
      <c r="C166" s="52" t="s">
        <v>196</v>
      </c>
      <c r="D166" s="53"/>
      <c r="E166" s="53">
        <v>1</v>
      </c>
      <c r="F166" s="54"/>
      <c r="G166" s="53">
        <v>1</v>
      </c>
      <c r="H166" s="48">
        <f t="shared" si="6"/>
        <v>2</v>
      </c>
      <c r="I166" s="5">
        <v>190</v>
      </c>
      <c r="J166" s="49">
        <f t="shared" si="7"/>
        <v>380</v>
      </c>
      <c r="K166" s="50">
        <f t="shared" si="8"/>
        <v>760</v>
      </c>
      <c r="L166" s="11"/>
      <c r="M166" s="11"/>
      <c r="N166" s="11"/>
    </row>
    <row r="167" spans="1:130" ht="78.75" x14ac:dyDescent="0.25">
      <c r="B167" s="45" t="s">
        <v>118</v>
      </c>
      <c r="C167" s="52" t="s">
        <v>197</v>
      </c>
      <c r="D167" s="53"/>
      <c r="E167" s="53">
        <v>1</v>
      </c>
      <c r="F167" s="54"/>
      <c r="G167" s="53">
        <v>1</v>
      </c>
      <c r="H167" s="48">
        <f t="shared" si="6"/>
        <v>2</v>
      </c>
      <c r="I167" s="5">
        <v>190</v>
      </c>
      <c r="J167" s="49">
        <f t="shared" si="7"/>
        <v>380</v>
      </c>
      <c r="K167" s="50">
        <f t="shared" si="8"/>
        <v>760</v>
      </c>
      <c r="L167" s="11"/>
      <c r="M167" s="11"/>
      <c r="N167" s="11"/>
    </row>
    <row r="168" spans="1:130" s="30" customFormat="1" ht="78.75" x14ac:dyDescent="0.25">
      <c r="A168" s="11"/>
      <c r="B168" s="45" t="s">
        <v>118</v>
      </c>
      <c r="C168" s="55" t="s">
        <v>198</v>
      </c>
      <c r="D168" s="53"/>
      <c r="E168" s="53">
        <v>1</v>
      </c>
      <c r="F168" s="54"/>
      <c r="G168" s="53">
        <v>1</v>
      </c>
      <c r="H168" s="7">
        <f t="shared" si="6"/>
        <v>2</v>
      </c>
      <c r="I168" s="5">
        <v>190</v>
      </c>
      <c r="J168" s="56">
        <f t="shared" si="7"/>
        <v>380</v>
      </c>
      <c r="K168" s="28">
        <f t="shared" si="8"/>
        <v>760</v>
      </c>
      <c r="L168" s="11"/>
      <c r="M168" s="11"/>
      <c r="N168" s="11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31"/>
    </row>
    <row r="169" spans="1:130" s="25" customFormat="1" x14ac:dyDescent="0.25">
      <c r="C169" s="35"/>
      <c r="J169" s="44">
        <f>SUM(J10:J168)</f>
        <v>88780.906000000017</v>
      </c>
      <c r="K169" s="44">
        <f t="shared" si="8"/>
        <v>177561.81200000003</v>
      </c>
    </row>
    <row r="170" spans="1:130" s="25" customFormat="1" x14ac:dyDescent="0.25">
      <c r="C170" s="35"/>
      <c r="J170" s="34"/>
    </row>
    <row r="171" spans="1:130" s="25" customFormat="1" x14ac:dyDescent="0.25">
      <c r="C171" s="35"/>
      <c r="J171" s="34"/>
    </row>
    <row r="172" spans="1:130" s="25" customFormat="1" x14ac:dyDescent="0.25">
      <c r="C172" s="35"/>
      <c r="J172" s="34"/>
    </row>
    <row r="173" spans="1:130" s="25" customFormat="1" x14ac:dyDescent="0.25">
      <c r="C173" s="35"/>
      <c r="J173" s="34"/>
    </row>
    <row r="174" spans="1:130" s="25" customFormat="1" x14ac:dyDescent="0.25">
      <c r="C174" s="35"/>
      <c r="J174" s="34"/>
    </row>
    <row r="175" spans="1:130" s="25" customFormat="1" x14ac:dyDescent="0.25">
      <c r="C175" s="35"/>
      <c r="J175" s="34"/>
    </row>
    <row r="176" spans="1:130" s="25" customFormat="1" x14ac:dyDescent="0.25">
      <c r="C176" s="35"/>
      <c r="J176" s="34"/>
    </row>
    <row r="177" spans="3:10" s="25" customFormat="1" x14ac:dyDescent="0.25">
      <c r="C177" s="35"/>
      <c r="J177" s="34"/>
    </row>
    <row r="178" spans="3:10" s="25" customFormat="1" x14ac:dyDescent="0.25">
      <c r="C178" s="35"/>
      <c r="J178" s="34"/>
    </row>
    <row r="179" spans="3:10" s="25" customFormat="1" x14ac:dyDescent="0.25">
      <c r="C179" s="35"/>
      <c r="J179" s="34"/>
    </row>
    <row r="180" spans="3:10" s="25" customFormat="1" x14ac:dyDescent="0.25">
      <c r="C180" s="35"/>
      <c r="J180" s="34"/>
    </row>
    <row r="181" spans="3:10" s="25" customFormat="1" x14ac:dyDescent="0.25">
      <c r="C181" s="35"/>
      <c r="J181" s="34"/>
    </row>
    <row r="182" spans="3:10" s="25" customFormat="1" x14ac:dyDescent="0.25">
      <c r="C182" s="35"/>
      <c r="J182" s="34"/>
    </row>
    <row r="183" spans="3:10" s="25" customFormat="1" x14ac:dyDescent="0.25">
      <c r="C183" s="35"/>
      <c r="J183" s="34"/>
    </row>
    <row r="184" spans="3:10" s="25" customFormat="1" x14ac:dyDescent="0.25">
      <c r="C184" s="35"/>
      <c r="J184" s="34"/>
    </row>
    <row r="185" spans="3:10" s="25" customFormat="1" x14ac:dyDescent="0.25">
      <c r="C185" s="35"/>
      <c r="J185" s="34"/>
    </row>
    <row r="186" spans="3:10" s="25" customFormat="1" x14ac:dyDescent="0.25">
      <c r="C186" s="35"/>
      <c r="J186" s="34"/>
    </row>
    <row r="187" spans="3:10" s="25" customFormat="1" x14ac:dyDescent="0.25">
      <c r="C187" s="35"/>
      <c r="J187" s="34"/>
    </row>
    <row r="188" spans="3:10" s="25" customFormat="1" x14ac:dyDescent="0.25">
      <c r="C188" s="35"/>
      <c r="J188" s="34"/>
    </row>
    <row r="189" spans="3:10" s="25" customFormat="1" x14ac:dyDescent="0.25">
      <c r="C189" s="35"/>
      <c r="J189" s="34"/>
    </row>
    <row r="190" spans="3:10" s="25" customFormat="1" x14ac:dyDescent="0.25">
      <c r="C190" s="35"/>
      <c r="J190" s="34"/>
    </row>
    <row r="191" spans="3:10" s="25" customFormat="1" x14ac:dyDescent="0.25">
      <c r="C191" s="35"/>
      <c r="J191" s="34"/>
    </row>
    <row r="192" spans="3:10" s="25" customFormat="1" x14ac:dyDescent="0.25">
      <c r="C192" s="35"/>
      <c r="J192" s="34"/>
    </row>
    <row r="193" spans="2:10" s="25" customFormat="1" x14ac:dyDescent="0.25">
      <c r="C193" s="35"/>
      <c r="J193" s="34"/>
    </row>
    <row r="194" spans="2:10" s="25" customFormat="1" x14ac:dyDescent="0.25">
      <c r="C194" s="35"/>
      <c r="J194" s="34"/>
    </row>
    <row r="195" spans="2:10" s="25" customFormat="1" x14ac:dyDescent="0.25">
      <c r="C195" s="35"/>
      <c r="J195" s="34"/>
    </row>
    <row r="196" spans="2:10" s="25" customFormat="1" x14ac:dyDescent="0.25">
      <c r="C196" s="35"/>
      <c r="J196" s="34"/>
    </row>
    <row r="197" spans="2:10" s="25" customFormat="1" x14ac:dyDescent="0.25">
      <c r="C197" s="35"/>
      <c r="J197" s="34"/>
    </row>
    <row r="198" spans="2:10" s="25" customFormat="1" x14ac:dyDescent="0.25">
      <c r="C198" s="35"/>
      <c r="J198" s="34"/>
    </row>
    <row r="199" spans="2:10" s="25" customFormat="1" x14ac:dyDescent="0.25">
      <c r="C199" s="35"/>
      <c r="J199" s="34"/>
    </row>
    <row r="200" spans="2:10" s="25" customFormat="1" x14ac:dyDescent="0.25">
      <c r="C200" s="35"/>
      <c r="J200" s="34"/>
    </row>
    <row r="201" spans="2:10" s="25" customFormat="1" x14ac:dyDescent="0.25">
      <c r="C201" s="35"/>
      <c r="J201" s="34"/>
    </row>
    <row r="202" spans="2:10" s="25" customFormat="1" x14ac:dyDescent="0.25">
      <c r="C202" s="35"/>
      <c r="J202" s="34"/>
    </row>
    <row r="203" spans="2:10" s="25" customFormat="1" x14ac:dyDescent="0.25">
      <c r="C203" s="35"/>
      <c r="J203" s="34"/>
    </row>
    <row r="204" spans="2:10" s="25" customFormat="1" x14ac:dyDescent="0.25">
      <c r="C204" s="35"/>
      <c r="J204" s="34"/>
    </row>
    <row r="205" spans="2:10" s="25" customFormat="1" x14ac:dyDescent="0.25">
      <c r="C205" s="35"/>
      <c r="J205" s="34"/>
    </row>
    <row r="206" spans="2:10" s="25" customFormat="1" x14ac:dyDescent="0.25">
      <c r="C206" s="35"/>
      <c r="J206" s="34"/>
    </row>
    <row r="207" spans="2:10" s="25" customFormat="1" x14ac:dyDescent="0.25">
      <c r="B207" s="57"/>
      <c r="C207" s="58"/>
      <c r="F207" s="59"/>
    </row>
    <row r="208" spans="2:10" s="25" customFormat="1" x14ac:dyDescent="0.25">
      <c r="B208" s="57"/>
      <c r="C208" s="58"/>
      <c r="F208" s="59"/>
    </row>
    <row r="209" spans="2:6" s="25" customFormat="1" x14ac:dyDescent="0.25">
      <c r="B209" s="57"/>
      <c r="C209" s="58"/>
      <c r="F209" s="59"/>
    </row>
    <row r="210" spans="2:6" s="25" customFormat="1" x14ac:dyDescent="0.25">
      <c r="B210" s="57"/>
      <c r="C210" s="58"/>
      <c r="F210" s="59"/>
    </row>
    <row r="211" spans="2:6" s="25" customFormat="1" x14ac:dyDescent="0.25">
      <c r="B211" s="57"/>
      <c r="C211" s="58"/>
      <c r="F211" s="59"/>
    </row>
    <row r="212" spans="2:6" s="25" customFormat="1" x14ac:dyDescent="0.25">
      <c r="B212" s="57"/>
      <c r="C212" s="58"/>
      <c r="F212" s="59"/>
    </row>
    <row r="213" spans="2:6" s="25" customFormat="1" x14ac:dyDescent="0.25">
      <c r="B213" s="57"/>
      <c r="C213" s="58"/>
      <c r="F213" s="59"/>
    </row>
    <row r="214" spans="2:6" s="25" customFormat="1" x14ac:dyDescent="0.25">
      <c r="B214" s="57"/>
      <c r="C214" s="58"/>
      <c r="F214" s="59"/>
    </row>
    <row r="215" spans="2:6" s="25" customFormat="1" x14ac:dyDescent="0.25">
      <c r="B215" s="57"/>
      <c r="C215" s="58"/>
      <c r="F215" s="59"/>
    </row>
    <row r="216" spans="2:6" s="25" customFormat="1" x14ac:dyDescent="0.25">
      <c r="B216" s="57"/>
      <c r="C216" s="58"/>
      <c r="F216" s="59"/>
    </row>
    <row r="217" spans="2:6" s="25" customFormat="1" x14ac:dyDescent="0.25">
      <c r="B217" s="57"/>
      <c r="C217" s="58"/>
      <c r="F217" s="59"/>
    </row>
    <row r="218" spans="2:6" s="25" customFormat="1" x14ac:dyDescent="0.25">
      <c r="B218" s="57"/>
      <c r="C218" s="58"/>
      <c r="F218" s="59"/>
    </row>
    <row r="219" spans="2:6" s="25" customFormat="1" x14ac:dyDescent="0.25">
      <c r="B219" s="57"/>
      <c r="C219" s="58"/>
      <c r="F219" s="59"/>
    </row>
    <row r="220" spans="2:6" s="25" customFormat="1" x14ac:dyDescent="0.25">
      <c r="B220" s="57"/>
      <c r="C220" s="58"/>
      <c r="F220" s="59"/>
    </row>
    <row r="221" spans="2:6" s="25" customFormat="1" x14ac:dyDescent="0.25">
      <c r="B221" s="57"/>
      <c r="C221" s="58"/>
      <c r="F221" s="59"/>
    </row>
    <row r="222" spans="2:6" s="25" customFormat="1" x14ac:dyDescent="0.25">
      <c r="B222" s="57"/>
      <c r="C222" s="58"/>
      <c r="F222" s="59"/>
    </row>
    <row r="223" spans="2:6" s="25" customFormat="1" x14ac:dyDescent="0.25">
      <c r="B223" s="57"/>
      <c r="C223" s="58"/>
      <c r="F223" s="59"/>
    </row>
    <row r="224" spans="2:6" s="25" customFormat="1" x14ac:dyDescent="0.25">
      <c r="B224" s="57"/>
      <c r="C224" s="58"/>
      <c r="F224" s="59"/>
    </row>
    <row r="225" spans="2:6" s="25" customFormat="1" x14ac:dyDescent="0.25">
      <c r="B225" s="57"/>
      <c r="C225" s="58"/>
      <c r="F225" s="59"/>
    </row>
    <row r="226" spans="2:6" s="25" customFormat="1" x14ac:dyDescent="0.25">
      <c r="B226" s="57"/>
      <c r="C226" s="58"/>
      <c r="F226" s="59"/>
    </row>
    <row r="227" spans="2:6" s="25" customFormat="1" x14ac:dyDescent="0.25">
      <c r="B227" s="57"/>
      <c r="C227" s="58"/>
      <c r="F227" s="59"/>
    </row>
    <row r="228" spans="2:6" s="25" customFormat="1" x14ac:dyDescent="0.25">
      <c r="B228" s="57"/>
      <c r="C228" s="58"/>
      <c r="F228" s="59"/>
    </row>
    <row r="229" spans="2:6" s="25" customFormat="1" x14ac:dyDescent="0.25">
      <c r="B229" s="57"/>
      <c r="C229" s="58"/>
      <c r="F229" s="59"/>
    </row>
    <row r="230" spans="2:6" s="25" customFormat="1" x14ac:dyDescent="0.25">
      <c r="B230" s="57"/>
      <c r="C230" s="58"/>
      <c r="F230" s="59"/>
    </row>
    <row r="231" spans="2:6" s="25" customFormat="1" x14ac:dyDescent="0.25">
      <c r="B231" s="57"/>
      <c r="C231" s="58"/>
      <c r="F231" s="59"/>
    </row>
    <row r="232" spans="2:6" s="25" customFormat="1" x14ac:dyDescent="0.25">
      <c r="B232" s="57"/>
      <c r="C232" s="58"/>
      <c r="F232" s="59"/>
    </row>
    <row r="233" spans="2:6" s="25" customFormat="1" x14ac:dyDescent="0.25">
      <c r="B233" s="57"/>
      <c r="C233" s="58"/>
      <c r="F233" s="59"/>
    </row>
    <row r="234" spans="2:6" s="25" customFormat="1" x14ac:dyDescent="0.25">
      <c r="B234" s="57"/>
      <c r="C234" s="58"/>
      <c r="F234" s="59"/>
    </row>
    <row r="235" spans="2:6" s="25" customFormat="1" x14ac:dyDescent="0.25">
      <c r="B235" s="57"/>
      <c r="C235" s="58"/>
      <c r="F235" s="59"/>
    </row>
    <row r="236" spans="2:6" s="25" customFormat="1" x14ac:dyDescent="0.25">
      <c r="B236" s="57"/>
      <c r="C236" s="58"/>
      <c r="F236" s="59"/>
    </row>
    <row r="237" spans="2:6" s="25" customFormat="1" x14ac:dyDescent="0.25">
      <c r="B237" s="57"/>
      <c r="C237" s="58"/>
      <c r="F237" s="59"/>
    </row>
    <row r="238" spans="2:6" s="25" customFormat="1" x14ac:dyDescent="0.25">
      <c r="B238" s="57"/>
      <c r="C238" s="58"/>
      <c r="F238" s="59"/>
    </row>
    <row r="239" spans="2:6" s="25" customFormat="1" x14ac:dyDescent="0.25">
      <c r="B239" s="57"/>
      <c r="C239" s="58"/>
      <c r="F239" s="59"/>
    </row>
    <row r="240" spans="2:6" s="25" customFormat="1" x14ac:dyDescent="0.25">
      <c r="B240" s="57"/>
      <c r="C240" s="58"/>
      <c r="F240" s="59"/>
    </row>
    <row r="241" spans="2:6" s="25" customFormat="1" x14ac:dyDescent="0.25">
      <c r="B241" s="57"/>
      <c r="C241" s="58"/>
      <c r="F241" s="59"/>
    </row>
    <row r="242" spans="2:6" s="25" customFormat="1" x14ac:dyDescent="0.25">
      <c r="B242" s="57"/>
      <c r="C242" s="58"/>
      <c r="F242" s="59"/>
    </row>
    <row r="243" spans="2:6" s="25" customFormat="1" x14ac:dyDescent="0.25">
      <c r="B243" s="57"/>
      <c r="C243" s="58"/>
      <c r="F243" s="59"/>
    </row>
    <row r="244" spans="2:6" s="25" customFormat="1" x14ac:dyDescent="0.25">
      <c r="B244" s="57"/>
      <c r="C244" s="58"/>
      <c r="F244" s="59"/>
    </row>
    <row r="245" spans="2:6" s="25" customFormat="1" x14ac:dyDescent="0.25">
      <c r="B245" s="57"/>
      <c r="C245" s="58"/>
      <c r="F245" s="59"/>
    </row>
    <row r="246" spans="2:6" s="25" customFormat="1" x14ac:dyDescent="0.25">
      <c r="B246" s="57"/>
      <c r="C246" s="58"/>
      <c r="F246" s="59"/>
    </row>
    <row r="247" spans="2:6" s="25" customFormat="1" x14ac:dyDescent="0.25">
      <c r="B247" s="57"/>
      <c r="C247" s="58"/>
      <c r="F247" s="59"/>
    </row>
    <row r="248" spans="2:6" s="25" customFormat="1" x14ac:dyDescent="0.25">
      <c r="B248" s="57"/>
      <c r="C248" s="58"/>
      <c r="F248" s="59"/>
    </row>
    <row r="249" spans="2:6" s="25" customFormat="1" x14ac:dyDescent="0.25">
      <c r="B249" s="57"/>
      <c r="C249" s="58"/>
      <c r="F249" s="59"/>
    </row>
    <row r="250" spans="2:6" s="25" customFormat="1" x14ac:dyDescent="0.25">
      <c r="B250" s="57"/>
      <c r="C250" s="58"/>
      <c r="F250" s="59"/>
    </row>
    <row r="251" spans="2:6" s="25" customFormat="1" x14ac:dyDescent="0.25">
      <c r="B251" s="57"/>
      <c r="C251" s="58"/>
      <c r="F251" s="59"/>
    </row>
    <row r="252" spans="2:6" s="25" customFormat="1" x14ac:dyDescent="0.25">
      <c r="B252" s="57"/>
      <c r="C252" s="58"/>
      <c r="F252" s="59"/>
    </row>
    <row r="253" spans="2:6" s="25" customFormat="1" x14ac:dyDescent="0.25">
      <c r="B253" s="57"/>
      <c r="C253" s="58"/>
      <c r="F253" s="59"/>
    </row>
    <row r="254" spans="2:6" s="25" customFormat="1" x14ac:dyDescent="0.25">
      <c r="B254" s="57"/>
      <c r="C254" s="58"/>
      <c r="F254" s="59"/>
    </row>
    <row r="255" spans="2:6" s="25" customFormat="1" x14ac:dyDescent="0.25">
      <c r="B255" s="57"/>
      <c r="C255" s="58"/>
      <c r="F255" s="59"/>
    </row>
    <row r="256" spans="2:6" s="25" customFormat="1" x14ac:dyDescent="0.25">
      <c r="B256" s="57"/>
      <c r="C256" s="58"/>
      <c r="F256" s="59"/>
    </row>
    <row r="257" spans="2:6" s="25" customFormat="1" x14ac:dyDescent="0.25">
      <c r="B257" s="57"/>
      <c r="C257" s="58"/>
      <c r="F257" s="59"/>
    </row>
    <row r="258" spans="2:6" s="25" customFormat="1" x14ac:dyDescent="0.25">
      <c r="B258" s="57"/>
      <c r="C258" s="58"/>
      <c r="F258" s="59"/>
    </row>
    <row r="259" spans="2:6" s="25" customFormat="1" x14ac:dyDescent="0.25">
      <c r="B259" s="57"/>
      <c r="C259" s="58"/>
      <c r="F259" s="59"/>
    </row>
    <row r="260" spans="2:6" s="25" customFormat="1" x14ac:dyDescent="0.25">
      <c r="B260" s="57"/>
      <c r="C260" s="58"/>
      <c r="F260" s="59"/>
    </row>
    <row r="261" spans="2:6" s="25" customFormat="1" x14ac:dyDescent="0.25">
      <c r="B261" s="57"/>
      <c r="C261" s="58"/>
      <c r="F261" s="59"/>
    </row>
    <row r="262" spans="2:6" s="25" customFormat="1" x14ac:dyDescent="0.25">
      <c r="B262" s="57"/>
      <c r="C262" s="58"/>
      <c r="F262" s="59"/>
    </row>
    <row r="263" spans="2:6" s="25" customFormat="1" x14ac:dyDescent="0.25">
      <c r="B263" s="57"/>
      <c r="C263" s="58"/>
      <c r="F263" s="59"/>
    </row>
    <row r="264" spans="2:6" s="25" customFormat="1" x14ac:dyDescent="0.25">
      <c r="B264" s="57"/>
      <c r="C264" s="58"/>
      <c r="F264" s="59"/>
    </row>
    <row r="265" spans="2:6" s="25" customFormat="1" x14ac:dyDescent="0.25">
      <c r="B265" s="57"/>
      <c r="C265" s="58"/>
      <c r="F265" s="59"/>
    </row>
    <row r="266" spans="2:6" s="25" customFormat="1" x14ac:dyDescent="0.25">
      <c r="B266" s="57"/>
      <c r="C266" s="58"/>
      <c r="F266" s="59"/>
    </row>
    <row r="267" spans="2:6" s="25" customFormat="1" x14ac:dyDescent="0.25">
      <c r="B267" s="57"/>
      <c r="C267" s="58"/>
      <c r="F267" s="59"/>
    </row>
    <row r="268" spans="2:6" s="25" customFormat="1" x14ac:dyDescent="0.25">
      <c r="B268" s="57"/>
      <c r="C268" s="58"/>
      <c r="F268" s="59"/>
    </row>
    <row r="269" spans="2:6" s="25" customFormat="1" x14ac:dyDescent="0.25">
      <c r="B269" s="57"/>
      <c r="C269" s="58"/>
      <c r="F269" s="59"/>
    </row>
    <row r="270" spans="2:6" s="25" customFormat="1" x14ac:dyDescent="0.25">
      <c r="B270" s="57"/>
      <c r="C270" s="58"/>
      <c r="F270" s="59"/>
    </row>
    <row r="271" spans="2:6" s="25" customFormat="1" x14ac:dyDescent="0.25">
      <c r="B271" s="57"/>
      <c r="C271" s="58"/>
      <c r="F271" s="59"/>
    </row>
    <row r="272" spans="2:6" s="25" customFormat="1" x14ac:dyDescent="0.25">
      <c r="B272" s="57"/>
      <c r="C272" s="58"/>
      <c r="F272" s="59"/>
    </row>
    <row r="273" spans="2:6" s="25" customFormat="1" x14ac:dyDescent="0.25">
      <c r="B273" s="57"/>
      <c r="C273" s="58"/>
      <c r="F273" s="59"/>
    </row>
    <row r="274" spans="2:6" s="25" customFormat="1" x14ac:dyDescent="0.25">
      <c r="B274" s="57"/>
      <c r="C274" s="58"/>
      <c r="F274" s="59"/>
    </row>
    <row r="275" spans="2:6" s="25" customFormat="1" x14ac:dyDescent="0.25">
      <c r="B275" s="57"/>
      <c r="C275" s="58"/>
      <c r="F275" s="59"/>
    </row>
    <row r="276" spans="2:6" s="25" customFormat="1" x14ac:dyDescent="0.25">
      <c r="B276" s="57"/>
      <c r="C276" s="58"/>
      <c r="F276" s="59"/>
    </row>
    <row r="277" spans="2:6" s="25" customFormat="1" x14ac:dyDescent="0.25">
      <c r="B277" s="57"/>
      <c r="C277" s="58"/>
      <c r="F277" s="59"/>
    </row>
    <row r="278" spans="2:6" s="25" customFormat="1" x14ac:dyDescent="0.25">
      <c r="B278" s="57"/>
      <c r="C278" s="58"/>
      <c r="F278" s="59"/>
    </row>
    <row r="279" spans="2:6" s="25" customFormat="1" x14ac:dyDescent="0.25">
      <c r="B279" s="57"/>
      <c r="C279" s="58"/>
      <c r="F279" s="59"/>
    </row>
    <row r="280" spans="2:6" s="25" customFormat="1" x14ac:dyDescent="0.25">
      <c r="B280" s="57"/>
      <c r="C280" s="58"/>
      <c r="F280" s="59"/>
    </row>
    <row r="281" spans="2:6" s="25" customFormat="1" x14ac:dyDescent="0.25">
      <c r="B281" s="57"/>
      <c r="C281" s="58"/>
      <c r="F281" s="59"/>
    </row>
    <row r="282" spans="2:6" s="25" customFormat="1" x14ac:dyDescent="0.25">
      <c r="B282" s="57"/>
      <c r="C282" s="58"/>
      <c r="F282" s="59"/>
    </row>
    <row r="283" spans="2:6" s="25" customFormat="1" x14ac:dyDescent="0.25">
      <c r="B283" s="57"/>
      <c r="C283" s="58"/>
      <c r="F283" s="59"/>
    </row>
    <row r="284" spans="2:6" s="25" customFormat="1" x14ac:dyDescent="0.25">
      <c r="B284" s="57"/>
      <c r="C284" s="58"/>
      <c r="F284" s="59"/>
    </row>
    <row r="285" spans="2:6" s="25" customFormat="1" x14ac:dyDescent="0.25">
      <c r="B285" s="57"/>
      <c r="C285" s="58"/>
      <c r="F285" s="59"/>
    </row>
    <row r="286" spans="2:6" s="25" customFormat="1" x14ac:dyDescent="0.25">
      <c r="B286" s="57"/>
      <c r="C286" s="58"/>
      <c r="F286" s="59"/>
    </row>
    <row r="287" spans="2:6" s="25" customFormat="1" x14ac:dyDescent="0.25">
      <c r="B287" s="57"/>
      <c r="C287" s="58"/>
      <c r="F287" s="59"/>
    </row>
    <row r="288" spans="2:6" s="25" customFormat="1" x14ac:dyDescent="0.25">
      <c r="B288" s="57"/>
      <c r="C288" s="58"/>
      <c r="F288" s="59"/>
    </row>
    <row r="289" spans="2:6" s="25" customFormat="1" x14ac:dyDescent="0.25">
      <c r="B289" s="57"/>
      <c r="C289" s="58"/>
      <c r="F289" s="59"/>
    </row>
    <row r="290" spans="2:6" s="25" customFormat="1" x14ac:dyDescent="0.25">
      <c r="B290" s="57"/>
      <c r="C290" s="58"/>
      <c r="F290" s="59"/>
    </row>
    <row r="291" spans="2:6" s="25" customFormat="1" x14ac:dyDescent="0.25">
      <c r="B291" s="57"/>
      <c r="C291" s="58"/>
      <c r="F291" s="59"/>
    </row>
    <row r="292" spans="2:6" s="25" customFormat="1" x14ac:dyDescent="0.25">
      <c r="B292" s="57"/>
      <c r="C292" s="58"/>
      <c r="F292" s="59"/>
    </row>
    <row r="293" spans="2:6" s="25" customFormat="1" x14ac:dyDescent="0.25">
      <c r="B293" s="57"/>
      <c r="C293" s="58"/>
      <c r="F293" s="59"/>
    </row>
    <row r="294" spans="2:6" s="25" customFormat="1" x14ac:dyDescent="0.25">
      <c r="B294" s="57"/>
      <c r="C294" s="58"/>
      <c r="F294" s="59"/>
    </row>
    <row r="295" spans="2:6" s="25" customFormat="1" x14ac:dyDescent="0.25">
      <c r="B295" s="57"/>
      <c r="C295" s="58"/>
      <c r="F295" s="59"/>
    </row>
    <row r="296" spans="2:6" s="25" customFormat="1" x14ac:dyDescent="0.25">
      <c r="B296" s="57"/>
      <c r="C296" s="58"/>
      <c r="F296" s="59"/>
    </row>
    <row r="297" spans="2:6" s="25" customFormat="1" x14ac:dyDescent="0.25">
      <c r="B297" s="57"/>
      <c r="C297" s="58"/>
      <c r="F297" s="59"/>
    </row>
    <row r="298" spans="2:6" s="25" customFormat="1" x14ac:dyDescent="0.25">
      <c r="B298" s="57"/>
      <c r="C298" s="58"/>
      <c r="F298" s="59"/>
    </row>
    <row r="299" spans="2:6" s="25" customFormat="1" x14ac:dyDescent="0.25">
      <c r="B299" s="57"/>
      <c r="C299" s="58"/>
      <c r="F299" s="59"/>
    </row>
    <row r="300" spans="2:6" s="25" customFormat="1" x14ac:dyDescent="0.25">
      <c r="B300" s="57"/>
      <c r="C300" s="58"/>
      <c r="F300" s="59"/>
    </row>
    <row r="301" spans="2:6" s="25" customFormat="1" x14ac:dyDescent="0.25">
      <c r="B301" s="57"/>
      <c r="C301" s="58"/>
      <c r="F301" s="59"/>
    </row>
    <row r="302" spans="2:6" s="25" customFormat="1" x14ac:dyDescent="0.25">
      <c r="B302" s="57"/>
      <c r="C302" s="58"/>
      <c r="F302" s="59"/>
    </row>
    <row r="303" spans="2:6" s="25" customFormat="1" x14ac:dyDescent="0.25">
      <c r="B303" s="57"/>
      <c r="C303" s="58"/>
      <c r="F303" s="59"/>
    </row>
    <row r="304" spans="2:6" s="25" customFormat="1" x14ac:dyDescent="0.25">
      <c r="B304" s="57"/>
      <c r="C304" s="58"/>
      <c r="F304" s="59"/>
    </row>
    <row r="305" spans="2:6" s="25" customFormat="1" x14ac:dyDescent="0.25">
      <c r="B305" s="57"/>
      <c r="C305" s="58"/>
      <c r="F305" s="59"/>
    </row>
    <row r="306" spans="2:6" s="25" customFormat="1" x14ac:dyDescent="0.25">
      <c r="B306" s="57"/>
      <c r="C306" s="58"/>
      <c r="F306" s="59"/>
    </row>
    <row r="307" spans="2:6" s="25" customFormat="1" x14ac:dyDescent="0.25">
      <c r="B307" s="57"/>
      <c r="C307" s="58"/>
      <c r="F307" s="59"/>
    </row>
    <row r="308" spans="2:6" s="25" customFormat="1" x14ac:dyDescent="0.25">
      <c r="B308" s="57"/>
      <c r="C308" s="58"/>
      <c r="F308" s="59"/>
    </row>
    <row r="309" spans="2:6" s="25" customFormat="1" x14ac:dyDescent="0.25">
      <c r="B309" s="57"/>
      <c r="C309" s="58"/>
      <c r="F309" s="59"/>
    </row>
    <row r="310" spans="2:6" s="25" customFormat="1" x14ac:dyDescent="0.25">
      <c r="B310" s="57"/>
      <c r="C310" s="58"/>
      <c r="F310" s="59"/>
    </row>
    <row r="311" spans="2:6" s="25" customFormat="1" x14ac:dyDescent="0.25">
      <c r="B311" s="57"/>
      <c r="C311" s="58"/>
      <c r="F311" s="59"/>
    </row>
    <row r="312" spans="2:6" s="25" customFormat="1" x14ac:dyDescent="0.25">
      <c r="B312" s="57"/>
      <c r="C312" s="58"/>
      <c r="F312" s="59"/>
    </row>
    <row r="313" spans="2:6" s="25" customFormat="1" x14ac:dyDescent="0.25">
      <c r="B313" s="57"/>
      <c r="C313" s="58"/>
      <c r="F313" s="59"/>
    </row>
    <row r="314" spans="2:6" s="25" customFormat="1" x14ac:dyDescent="0.25">
      <c r="B314" s="57"/>
      <c r="C314" s="58"/>
      <c r="F314" s="59"/>
    </row>
    <row r="315" spans="2:6" s="25" customFormat="1" x14ac:dyDescent="0.25">
      <c r="B315" s="57"/>
      <c r="C315" s="58"/>
      <c r="F315" s="59"/>
    </row>
    <row r="316" spans="2:6" s="25" customFormat="1" x14ac:dyDescent="0.25">
      <c r="B316" s="57"/>
      <c r="C316" s="58"/>
      <c r="F316" s="59"/>
    </row>
    <row r="317" spans="2:6" s="25" customFormat="1" x14ac:dyDescent="0.25">
      <c r="B317" s="57"/>
      <c r="C317" s="58"/>
      <c r="F317" s="59"/>
    </row>
    <row r="318" spans="2:6" s="25" customFormat="1" x14ac:dyDescent="0.25">
      <c r="B318" s="57"/>
      <c r="C318" s="58"/>
      <c r="F318" s="59"/>
    </row>
    <row r="319" spans="2:6" s="25" customFormat="1" x14ac:dyDescent="0.25">
      <c r="B319" s="57"/>
      <c r="C319" s="58"/>
      <c r="F319" s="59"/>
    </row>
    <row r="320" spans="2:6" s="25" customFormat="1" x14ac:dyDescent="0.25">
      <c r="B320" s="57"/>
      <c r="C320" s="58"/>
      <c r="F320" s="59"/>
    </row>
    <row r="321" spans="2:6" s="25" customFormat="1" x14ac:dyDescent="0.25">
      <c r="B321" s="57"/>
      <c r="C321" s="58"/>
      <c r="F321" s="59"/>
    </row>
    <row r="322" spans="2:6" s="25" customFormat="1" x14ac:dyDescent="0.25">
      <c r="B322" s="57"/>
      <c r="C322" s="58"/>
      <c r="F322" s="59"/>
    </row>
    <row r="323" spans="2:6" s="25" customFormat="1" x14ac:dyDescent="0.25">
      <c r="B323" s="57"/>
      <c r="C323" s="58"/>
      <c r="F323" s="59"/>
    </row>
    <row r="324" spans="2:6" s="25" customFormat="1" x14ac:dyDescent="0.25">
      <c r="B324" s="57"/>
      <c r="C324" s="58"/>
      <c r="F324" s="59"/>
    </row>
    <row r="325" spans="2:6" s="25" customFormat="1" x14ac:dyDescent="0.25">
      <c r="B325" s="57"/>
      <c r="C325" s="58"/>
      <c r="F325" s="59"/>
    </row>
    <row r="326" spans="2:6" s="25" customFormat="1" x14ac:dyDescent="0.25">
      <c r="B326" s="57"/>
      <c r="C326" s="58"/>
      <c r="F326" s="59"/>
    </row>
    <row r="327" spans="2:6" s="25" customFormat="1" x14ac:dyDescent="0.25">
      <c r="B327" s="57"/>
      <c r="C327" s="58"/>
      <c r="F327" s="59"/>
    </row>
    <row r="328" spans="2:6" s="25" customFormat="1" x14ac:dyDescent="0.25">
      <c r="B328" s="57"/>
      <c r="C328" s="58"/>
      <c r="F328" s="59"/>
    </row>
    <row r="329" spans="2:6" s="25" customFormat="1" x14ac:dyDescent="0.25">
      <c r="B329" s="57"/>
      <c r="C329" s="58"/>
      <c r="F329" s="59"/>
    </row>
    <row r="330" spans="2:6" s="25" customFormat="1" x14ac:dyDescent="0.25">
      <c r="B330" s="57"/>
      <c r="C330" s="58"/>
      <c r="F330" s="59"/>
    </row>
    <row r="331" spans="2:6" s="25" customFormat="1" x14ac:dyDescent="0.25">
      <c r="B331" s="57"/>
      <c r="C331" s="58"/>
      <c r="F331" s="59"/>
    </row>
    <row r="332" spans="2:6" s="25" customFormat="1" x14ac:dyDescent="0.25">
      <c r="B332" s="57"/>
      <c r="C332" s="58"/>
      <c r="F332" s="59"/>
    </row>
    <row r="333" spans="2:6" s="25" customFormat="1" x14ac:dyDescent="0.25">
      <c r="B333" s="57"/>
      <c r="C333" s="58"/>
      <c r="F333" s="59"/>
    </row>
    <row r="334" spans="2:6" s="25" customFormat="1" x14ac:dyDescent="0.25">
      <c r="B334" s="57"/>
      <c r="C334" s="58"/>
      <c r="F334" s="59"/>
    </row>
    <row r="335" spans="2:6" s="25" customFormat="1" x14ac:dyDescent="0.25">
      <c r="B335" s="57"/>
      <c r="C335" s="58"/>
      <c r="F335" s="59"/>
    </row>
    <row r="336" spans="2:6" s="25" customFormat="1" x14ac:dyDescent="0.25">
      <c r="B336" s="57"/>
      <c r="C336" s="58"/>
      <c r="F336" s="59"/>
    </row>
    <row r="337" spans="2:6" s="25" customFormat="1" x14ac:dyDescent="0.25">
      <c r="B337" s="57"/>
      <c r="C337" s="58"/>
      <c r="F337" s="59"/>
    </row>
    <row r="338" spans="2:6" s="25" customFormat="1" x14ac:dyDescent="0.25">
      <c r="B338" s="57"/>
      <c r="C338" s="58"/>
      <c r="F338" s="59"/>
    </row>
    <row r="339" spans="2:6" s="25" customFormat="1" x14ac:dyDescent="0.25">
      <c r="B339" s="57"/>
      <c r="C339" s="58"/>
      <c r="F339" s="59"/>
    </row>
    <row r="340" spans="2:6" s="25" customFormat="1" x14ac:dyDescent="0.25">
      <c r="B340" s="57"/>
      <c r="C340" s="58"/>
      <c r="F340" s="59"/>
    </row>
    <row r="341" spans="2:6" s="25" customFormat="1" x14ac:dyDescent="0.25">
      <c r="B341" s="57"/>
      <c r="C341" s="58"/>
      <c r="F341" s="59"/>
    </row>
    <row r="342" spans="2:6" s="25" customFormat="1" x14ac:dyDescent="0.25">
      <c r="B342" s="57"/>
      <c r="C342" s="58"/>
      <c r="F342" s="59"/>
    </row>
    <row r="343" spans="2:6" s="25" customFormat="1" x14ac:dyDescent="0.25">
      <c r="B343" s="57"/>
      <c r="C343" s="58"/>
      <c r="F343" s="59"/>
    </row>
    <row r="344" spans="2:6" s="25" customFormat="1" x14ac:dyDescent="0.25">
      <c r="B344" s="57"/>
      <c r="C344" s="58"/>
      <c r="F344" s="59"/>
    </row>
    <row r="345" spans="2:6" s="25" customFormat="1" x14ac:dyDescent="0.25">
      <c r="B345" s="57"/>
      <c r="C345" s="58"/>
      <c r="F345" s="59"/>
    </row>
    <row r="346" spans="2:6" s="25" customFormat="1" x14ac:dyDescent="0.25">
      <c r="B346" s="57"/>
      <c r="C346" s="58"/>
      <c r="F346" s="59"/>
    </row>
    <row r="347" spans="2:6" s="25" customFormat="1" x14ac:dyDescent="0.25">
      <c r="B347" s="57"/>
      <c r="C347" s="58"/>
      <c r="F347" s="59"/>
    </row>
    <row r="348" spans="2:6" s="25" customFormat="1" x14ac:dyDescent="0.25">
      <c r="B348" s="57"/>
      <c r="C348" s="58"/>
      <c r="F348" s="59"/>
    </row>
    <row r="349" spans="2:6" s="25" customFormat="1" x14ac:dyDescent="0.25">
      <c r="B349" s="57"/>
      <c r="C349" s="58"/>
      <c r="F349" s="59"/>
    </row>
    <row r="350" spans="2:6" s="25" customFormat="1" x14ac:dyDescent="0.25">
      <c r="B350" s="57"/>
      <c r="C350" s="58"/>
      <c r="F350" s="59"/>
    </row>
    <row r="351" spans="2:6" s="25" customFormat="1" x14ac:dyDescent="0.25">
      <c r="B351" s="57"/>
      <c r="C351" s="58"/>
      <c r="F351" s="59"/>
    </row>
    <row r="352" spans="2:6" s="25" customFormat="1" x14ac:dyDescent="0.25">
      <c r="B352" s="57"/>
      <c r="C352" s="58"/>
      <c r="F352" s="59"/>
    </row>
    <row r="353" spans="2:6" s="25" customFormat="1" x14ac:dyDescent="0.25">
      <c r="B353" s="57"/>
      <c r="C353" s="58"/>
      <c r="F353" s="59"/>
    </row>
    <row r="354" spans="2:6" s="25" customFormat="1" x14ac:dyDescent="0.25">
      <c r="B354" s="57"/>
      <c r="C354" s="58"/>
      <c r="F354" s="59"/>
    </row>
    <row r="355" spans="2:6" s="25" customFormat="1" x14ac:dyDescent="0.25">
      <c r="B355" s="57"/>
      <c r="C355" s="58"/>
      <c r="F355" s="59"/>
    </row>
    <row r="356" spans="2:6" s="25" customFormat="1" x14ac:dyDescent="0.25">
      <c r="B356" s="57"/>
      <c r="C356" s="58"/>
      <c r="F356" s="59"/>
    </row>
    <row r="357" spans="2:6" s="25" customFormat="1" x14ac:dyDescent="0.25">
      <c r="B357" s="57"/>
      <c r="C357" s="58"/>
      <c r="F357" s="59"/>
    </row>
    <row r="358" spans="2:6" s="25" customFormat="1" x14ac:dyDescent="0.25">
      <c r="B358" s="57"/>
      <c r="C358" s="58"/>
      <c r="F358" s="59"/>
    </row>
    <row r="359" spans="2:6" s="25" customFormat="1" x14ac:dyDescent="0.25">
      <c r="B359" s="57"/>
      <c r="C359" s="58"/>
      <c r="F359" s="59"/>
    </row>
    <row r="360" spans="2:6" s="25" customFormat="1" x14ac:dyDescent="0.25">
      <c r="B360" s="57"/>
      <c r="C360" s="58"/>
      <c r="F360" s="59"/>
    </row>
    <row r="361" spans="2:6" s="25" customFormat="1" x14ac:dyDescent="0.25">
      <c r="B361" s="57"/>
      <c r="C361" s="58"/>
      <c r="F361" s="59"/>
    </row>
    <row r="362" spans="2:6" s="25" customFormat="1" x14ac:dyDescent="0.25">
      <c r="B362" s="57"/>
      <c r="C362" s="58"/>
      <c r="F362" s="59"/>
    </row>
    <row r="363" spans="2:6" s="25" customFormat="1" x14ac:dyDescent="0.25">
      <c r="B363" s="57"/>
      <c r="C363" s="58"/>
      <c r="F363" s="59"/>
    </row>
    <row r="364" spans="2:6" s="25" customFormat="1" x14ac:dyDescent="0.25">
      <c r="B364" s="57"/>
      <c r="C364" s="58"/>
      <c r="F364" s="59"/>
    </row>
    <row r="365" spans="2:6" s="25" customFormat="1" x14ac:dyDescent="0.25">
      <c r="B365" s="57"/>
      <c r="C365" s="58"/>
      <c r="F365" s="59"/>
    </row>
    <row r="366" spans="2:6" s="25" customFormat="1" x14ac:dyDescent="0.25">
      <c r="B366" s="57"/>
      <c r="C366" s="58"/>
      <c r="F366" s="59"/>
    </row>
    <row r="367" spans="2:6" s="25" customFormat="1" x14ac:dyDescent="0.25">
      <c r="B367" s="57"/>
      <c r="C367" s="58"/>
      <c r="F367" s="59"/>
    </row>
    <row r="368" spans="2:6" s="25" customFormat="1" x14ac:dyDescent="0.25">
      <c r="B368" s="57"/>
      <c r="C368" s="58"/>
      <c r="F368" s="59"/>
    </row>
    <row r="369" spans="2:6" s="25" customFormat="1" x14ac:dyDescent="0.25">
      <c r="B369" s="57"/>
      <c r="C369" s="58"/>
      <c r="F369" s="59"/>
    </row>
    <row r="370" spans="2:6" s="25" customFormat="1" x14ac:dyDescent="0.25">
      <c r="B370" s="57"/>
      <c r="C370" s="58"/>
      <c r="F370" s="59"/>
    </row>
    <row r="371" spans="2:6" s="25" customFormat="1" x14ac:dyDescent="0.25">
      <c r="B371" s="57"/>
      <c r="C371" s="58"/>
      <c r="F371" s="59"/>
    </row>
    <row r="372" spans="2:6" s="25" customFormat="1" x14ac:dyDescent="0.25">
      <c r="B372" s="57"/>
      <c r="C372" s="58"/>
      <c r="F372" s="59"/>
    </row>
    <row r="373" spans="2:6" s="25" customFormat="1" x14ac:dyDescent="0.25">
      <c r="B373" s="57"/>
      <c r="C373" s="58"/>
      <c r="F373" s="59"/>
    </row>
    <row r="374" spans="2:6" s="25" customFormat="1" x14ac:dyDescent="0.25">
      <c r="B374" s="57"/>
      <c r="C374" s="58"/>
      <c r="F374" s="59"/>
    </row>
    <row r="375" spans="2:6" s="25" customFormat="1" x14ac:dyDescent="0.25">
      <c r="B375" s="57"/>
      <c r="C375" s="58"/>
      <c r="F375" s="59"/>
    </row>
    <row r="376" spans="2:6" s="25" customFormat="1" x14ac:dyDescent="0.25">
      <c r="B376" s="57"/>
      <c r="C376" s="58"/>
      <c r="F376" s="59"/>
    </row>
    <row r="377" spans="2:6" s="25" customFormat="1" x14ac:dyDescent="0.25">
      <c r="B377" s="57"/>
      <c r="C377" s="58"/>
      <c r="F377" s="59"/>
    </row>
    <row r="378" spans="2:6" s="25" customFormat="1" x14ac:dyDescent="0.25">
      <c r="B378" s="57"/>
      <c r="C378" s="58"/>
      <c r="F378" s="59"/>
    </row>
    <row r="379" spans="2:6" s="25" customFormat="1" x14ac:dyDescent="0.25">
      <c r="B379" s="57"/>
      <c r="C379" s="58"/>
      <c r="F379" s="59"/>
    </row>
    <row r="380" spans="2:6" s="25" customFormat="1" x14ac:dyDescent="0.25">
      <c r="B380" s="57"/>
      <c r="C380" s="58"/>
      <c r="F380" s="59"/>
    </row>
    <row r="381" spans="2:6" s="25" customFormat="1" x14ac:dyDescent="0.25">
      <c r="B381" s="57"/>
      <c r="C381" s="58"/>
      <c r="F381" s="59"/>
    </row>
    <row r="382" spans="2:6" s="25" customFormat="1" x14ac:dyDescent="0.25">
      <c r="B382" s="57"/>
      <c r="C382" s="58"/>
      <c r="F382" s="59"/>
    </row>
    <row r="383" spans="2:6" s="25" customFormat="1" x14ac:dyDescent="0.25">
      <c r="B383" s="57"/>
      <c r="C383" s="58"/>
      <c r="F383" s="59"/>
    </row>
    <row r="384" spans="2:6" s="25" customFormat="1" x14ac:dyDescent="0.25">
      <c r="B384" s="57"/>
      <c r="C384" s="58"/>
      <c r="F384" s="59"/>
    </row>
    <row r="385" spans="2:6" s="25" customFormat="1" x14ac:dyDescent="0.25">
      <c r="B385" s="57"/>
      <c r="C385" s="58"/>
      <c r="F385" s="59"/>
    </row>
    <row r="386" spans="2:6" s="25" customFormat="1" x14ac:dyDescent="0.25">
      <c r="B386" s="57"/>
      <c r="C386" s="58"/>
      <c r="F386" s="59"/>
    </row>
    <row r="387" spans="2:6" s="25" customFormat="1" x14ac:dyDescent="0.25">
      <c r="B387" s="57"/>
      <c r="C387" s="58"/>
      <c r="F387" s="59"/>
    </row>
    <row r="388" spans="2:6" s="25" customFormat="1" x14ac:dyDescent="0.25">
      <c r="B388" s="57"/>
      <c r="C388" s="58"/>
      <c r="F388" s="59"/>
    </row>
    <row r="389" spans="2:6" s="25" customFormat="1" x14ac:dyDescent="0.25">
      <c r="B389" s="57"/>
      <c r="C389" s="58"/>
      <c r="F389" s="59"/>
    </row>
    <row r="390" spans="2:6" s="25" customFormat="1" x14ac:dyDescent="0.25">
      <c r="B390" s="57"/>
      <c r="C390" s="58"/>
      <c r="F390" s="59"/>
    </row>
    <row r="391" spans="2:6" s="25" customFormat="1" x14ac:dyDescent="0.25">
      <c r="B391" s="57"/>
      <c r="C391" s="58"/>
      <c r="F391" s="59"/>
    </row>
    <row r="392" spans="2:6" s="25" customFormat="1" x14ac:dyDescent="0.25">
      <c r="B392" s="57"/>
      <c r="C392" s="58"/>
      <c r="F392" s="59"/>
    </row>
    <row r="393" spans="2:6" s="25" customFormat="1" x14ac:dyDescent="0.25">
      <c r="B393" s="57"/>
      <c r="C393" s="58"/>
      <c r="F393" s="59"/>
    </row>
    <row r="394" spans="2:6" s="25" customFormat="1" x14ac:dyDescent="0.25">
      <c r="B394" s="57"/>
      <c r="C394" s="58"/>
      <c r="F394" s="59"/>
    </row>
    <row r="395" spans="2:6" s="25" customFormat="1" x14ac:dyDescent="0.25">
      <c r="B395" s="57"/>
      <c r="C395" s="58"/>
      <c r="F395" s="59"/>
    </row>
    <row r="396" spans="2:6" s="25" customFormat="1" x14ac:dyDescent="0.25">
      <c r="B396" s="57"/>
      <c r="C396" s="58"/>
      <c r="F396" s="59"/>
    </row>
    <row r="397" spans="2:6" s="25" customFormat="1" x14ac:dyDescent="0.25">
      <c r="B397" s="57"/>
      <c r="C397" s="58"/>
      <c r="F397" s="59"/>
    </row>
    <row r="398" spans="2:6" s="25" customFormat="1" x14ac:dyDescent="0.25">
      <c r="B398" s="57"/>
      <c r="C398" s="58"/>
      <c r="F398" s="59"/>
    </row>
    <row r="399" spans="2:6" s="25" customFormat="1" x14ac:dyDescent="0.25">
      <c r="B399" s="57"/>
      <c r="C399" s="58"/>
      <c r="F399" s="59"/>
    </row>
    <row r="400" spans="2:6" s="25" customFormat="1" x14ac:dyDescent="0.25">
      <c r="B400" s="57"/>
      <c r="C400" s="58"/>
      <c r="F400" s="59"/>
    </row>
    <row r="401" spans="2:6" s="25" customFormat="1" x14ac:dyDescent="0.25">
      <c r="B401" s="57"/>
      <c r="C401" s="58"/>
      <c r="F401" s="59"/>
    </row>
    <row r="402" spans="2:6" s="25" customFormat="1" x14ac:dyDescent="0.25">
      <c r="B402" s="57"/>
      <c r="C402" s="58"/>
      <c r="F402" s="59"/>
    </row>
    <row r="403" spans="2:6" s="25" customFormat="1" x14ac:dyDescent="0.25">
      <c r="B403" s="57"/>
      <c r="C403" s="58"/>
      <c r="F403" s="59"/>
    </row>
    <row r="404" spans="2:6" s="25" customFormat="1" x14ac:dyDescent="0.25">
      <c r="B404" s="57"/>
      <c r="C404" s="58"/>
      <c r="F404" s="59"/>
    </row>
    <row r="405" spans="2:6" s="25" customFormat="1" x14ac:dyDescent="0.25">
      <c r="B405" s="57"/>
      <c r="C405" s="58"/>
      <c r="F405" s="59"/>
    </row>
    <row r="406" spans="2:6" s="25" customFormat="1" x14ac:dyDescent="0.25">
      <c r="B406" s="57"/>
      <c r="C406" s="58"/>
      <c r="F406" s="59"/>
    </row>
    <row r="407" spans="2:6" s="25" customFormat="1" x14ac:dyDescent="0.25">
      <c r="B407" s="57"/>
      <c r="C407" s="58"/>
      <c r="F407" s="59"/>
    </row>
    <row r="408" spans="2:6" s="25" customFormat="1" x14ac:dyDescent="0.25">
      <c r="B408" s="57"/>
      <c r="C408" s="58"/>
      <c r="F408" s="59"/>
    </row>
    <row r="409" spans="2:6" s="25" customFormat="1" x14ac:dyDescent="0.25">
      <c r="B409" s="57"/>
      <c r="C409" s="58"/>
      <c r="F409" s="59"/>
    </row>
    <row r="410" spans="2:6" s="25" customFormat="1" x14ac:dyDescent="0.25">
      <c r="B410" s="57"/>
      <c r="C410" s="58"/>
      <c r="F410" s="59"/>
    </row>
    <row r="411" spans="2:6" s="25" customFormat="1" x14ac:dyDescent="0.25">
      <c r="B411" s="57"/>
      <c r="C411" s="58"/>
      <c r="F411" s="59"/>
    </row>
    <row r="412" spans="2:6" s="25" customFormat="1" x14ac:dyDescent="0.25">
      <c r="B412" s="57"/>
      <c r="C412" s="58"/>
      <c r="F412" s="59"/>
    </row>
    <row r="413" spans="2:6" s="25" customFormat="1" x14ac:dyDescent="0.25">
      <c r="B413" s="57"/>
      <c r="C413" s="58"/>
      <c r="F413" s="59"/>
    </row>
    <row r="414" spans="2:6" s="25" customFormat="1" x14ac:dyDescent="0.25">
      <c r="B414" s="57"/>
      <c r="C414" s="58"/>
      <c r="F414" s="59"/>
    </row>
    <row r="415" spans="2:6" s="25" customFormat="1" x14ac:dyDescent="0.25">
      <c r="B415" s="57"/>
      <c r="C415" s="58"/>
      <c r="F415" s="59"/>
    </row>
    <row r="416" spans="2:6" s="25" customFormat="1" x14ac:dyDescent="0.25">
      <c r="B416" s="57"/>
      <c r="C416" s="58"/>
      <c r="F416" s="59"/>
    </row>
    <row r="417" spans="2:6" s="25" customFormat="1" x14ac:dyDescent="0.25">
      <c r="B417" s="57"/>
      <c r="C417" s="58"/>
      <c r="F417" s="59"/>
    </row>
    <row r="418" spans="2:6" s="25" customFormat="1" x14ac:dyDescent="0.25">
      <c r="B418" s="57"/>
      <c r="C418" s="58"/>
      <c r="F418" s="59"/>
    </row>
    <row r="419" spans="2:6" s="25" customFormat="1" x14ac:dyDescent="0.25">
      <c r="B419" s="57"/>
      <c r="C419" s="58"/>
      <c r="F419" s="59"/>
    </row>
    <row r="420" spans="2:6" s="25" customFormat="1" x14ac:dyDescent="0.25">
      <c r="B420" s="57"/>
      <c r="C420" s="58"/>
      <c r="F420" s="59"/>
    </row>
    <row r="421" spans="2:6" s="25" customFormat="1" x14ac:dyDescent="0.25">
      <c r="B421" s="57"/>
      <c r="C421" s="58"/>
      <c r="F421" s="59"/>
    </row>
    <row r="422" spans="2:6" s="25" customFormat="1" x14ac:dyDescent="0.25">
      <c r="B422" s="57"/>
      <c r="C422" s="58"/>
      <c r="F422" s="59"/>
    </row>
    <row r="423" spans="2:6" s="25" customFormat="1" x14ac:dyDescent="0.25">
      <c r="B423" s="57"/>
      <c r="C423" s="58"/>
      <c r="F423" s="59"/>
    </row>
    <row r="424" spans="2:6" s="25" customFormat="1" x14ac:dyDescent="0.25">
      <c r="B424" s="57"/>
      <c r="C424" s="58"/>
      <c r="F424" s="59"/>
    </row>
    <row r="425" spans="2:6" s="25" customFormat="1" x14ac:dyDescent="0.25">
      <c r="B425" s="57"/>
      <c r="C425" s="58"/>
      <c r="F425" s="59"/>
    </row>
    <row r="426" spans="2:6" s="25" customFormat="1" x14ac:dyDescent="0.25">
      <c r="B426" s="57"/>
      <c r="C426" s="58"/>
      <c r="F426" s="59"/>
    </row>
    <row r="427" spans="2:6" s="25" customFormat="1" x14ac:dyDescent="0.25">
      <c r="B427" s="57"/>
      <c r="C427" s="58"/>
      <c r="F427" s="59"/>
    </row>
    <row r="428" spans="2:6" s="25" customFormat="1" x14ac:dyDescent="0.25">
      <c r="B428" s="57"/>
      <c r="C428" s="58"/>
      <c r="F428" s="59"/>
    </row>
    <row r="429" spans="2:6" s="25" customFormat="1" x14ac:dyDescent="0.25">
      <c r="B429" s="57"/>
      <c r="C429" s="58"/>
      <c r="F429" s="59"/>
    </row>
    <row r="430" spans="2:6" s="25" customFormat="1" x14ac:dyDescent="0.25">
      <c r="B430" s="57"/>
      <c r="C430" s="58"/>
      <c r="F430" s="59"/>
    </row>
    <row r="431" spans="2:6" s="25" customFormat="1" x14ac:dyDescent="0.25">
      <c r="B431" s="57"/>
      <c r="C431" s="58"/>
      <c r="F431" s="59"/>
    </row>
    <row r="432" spans="2:6" s="25" customFormat="1" x14ac:dyDescent="0.25">
      <c r="B432" s="57"/>
      <c r="C432" s="58"/>
      <c r="F432" s="59"/>
    </row>
    <row r="433" spans="2:6" s="25" customFormat="1" x14ac:dyDescent="0.25">
      <c r="B433" s="57"/>
      <c r="C433" s="58"/>
      <c r="F433" s="59"/>
    </row>
    <row r="434" spans="2:6" s="25" customFormat="1" x14ac:dyDescent="0.25">
      <c r="B434" s="57"/>
      <c r="C434" s="58"/>
      <c r="F434" s="59"/>
    </row>
    <row r="435" spans="2:6" s="25" customFormat="1" x14ac:dyDescent="0.25">
      <c r="B435" s="57"/>
      <c r="C435" s="58"/>
      <c r="F435" s="59"/>
    </row>
    <row r="436" spans="2:6" s="25" customFormat="1" x14ac:dyDescent="0.25">
      <c r="B436" s="57"/>
      <c r="C436" s="58"/>
      <c r="F436" s="59"/>
    </row>
    <row r="437" spans="2:6" s="25" customFormat="1" x14ac:dyDescent="0.25">
      <c r="B437" s="57"/>
      <c r="C437" s="58"/>
      <c r="F437" s="59"/>
    </row>
    <row r="438" spans="2:6" s="25" customFormat="1" x14ac:dyDescent="0.25">
      <c r="B438" s="57"/>
      <c r="C438" s="58"/>
      <c r="F438" s="59"/>
    </row>
    <row r="439" spans="2:6" s="25" customFormat="1" x14ac:dyDescent="0.25">
      <c r="B439" s="57"/>
      <c r="C439" s="58"/>
      <c r="F439" s="59"/>
    </row>
    <row r="440" spans="2:6" s="25" customFormat="1" x14ac:dyDescent="0.25">
      <c r="B440" s="57"/>
      <c r="C440" s="58"/>
      <c r="F440" s="59"/>
    </row>
    <row r="441" spans="2:6" s="25" customFormat="1" x14ac:dyDescent="0.25">
      <c r="B441" s="57"/>
      <c r="C441" s="58"/>
      <c r="F441" s="59"/>
    </row>
    <row r="442" spans="2:6" s="25" customFormat="1" x14ac:dyDescent="0.25">
      <c r="B442" s="57"/>
      <c r="C442" s="58"/>
      <c r="F442" s="59"/>
    </row>
    <row r="443" spans="2:6" s="25" customFormat="1" x14ac:dyDescent="0.25">
      <c r="B443" s="57"/>
      <c r="C443" s="58"/>
      <c r="F443" s="59"/>
    </row>
    <row r="444" spans="2:6" s="25" customFormat="1" x14ac:dyDescent="0.25">
      <c r="B444" s="57"/>
      <c r="C444" s="58"/>
      <c r="F444" s="59"/>
    </row>
    <row r="445" spans="2:6" s="25" customFormat="1" x14ac:dyDescent="0.25">
      <c r="B445" s="57"/>
      <c r="C445" s="58"/>
      <c r="F445" s="59"/>
    </row>
    <row r="446" spans="2:6" s="25" customFormat="1" x14ac:dyDescent="0.25">
      <c r="B446" s="57"/>
      <c r="C446" s="58"/>
      <c r="F446" s="59"/>
    </row>
    <row r="447" spans="2:6" s="25" customFormat="1" x14ac:dyDescent="0.25">
      <c r="B447" s="57"/>
      <c r="C447" s="58"/>
      <c r="F447" s="59"/>
    </row>
    <row r="448" spans="2:6" s="25" customFormat="1" x14ac:dyDescent="0.25">
      <c r="B448" s="57"/>
      <c r="C448" s="58"/>
      <c r="F448" s="59"/>
    </row>
    <row r="449" spans="2:6" s="25" customFormat="1" x14ac:dyDescent="0.25">
      <c r="B449" s="57"/>
      <c r="C449" s="58"/>
      <c r="F449" s="59"/>
    </row>
    <row r="450" spans="2:6" s="25" customFormat="1" x14ac:dyDescent="0.25">
      <c r="B450" s="57"/>
      <c r="C450" s="58"/>
      <c r="F450" s="59"/>
    </row>
    <row r="451" spans="2:6" s="25" customFormat="1" x14ac:dyDescent="0.25">
      <c r="B451" s="57"/>
      <c r="C451" s="58"/>
      <c r="F451" s="59"/>
    </row>
    <row r="452" spans="2:6" s="25" customFormat="1" x14ac:dyDescent="0.25">
      <c r="B452" s="57"/>
      <c r="C452" s="58"/>
      <c r="F452" s="59"/>
    </row>
    <row r="453" spans="2:6" s="25" customFormat="1" x14ac:dyDescent="0.25">
      <c r="B453" s="57"/>
      <c r="C453" s="58"/>
      <c r="F453" s="59"/>
    </row>
    <row r="454" spans="2:6" s="25" customFormat="1" x14ac:dyDescent="0.25">
      <c r="B454" s="57"/>
      <c r="C454" s="58"/>
      <c r="F454" s="59"/>
    </row>
    <row r="455" spans="2:6" s="25" customFormat="1" x14ac:dyDescent="0.25">
      <c r="B455" s="57"/>
      <c r="C455" s="58"/>
      <c r="F455" s="59"/>
    </row>
    <row r="456" spans="2:6" s="25" customFormat="1" x14ac:dyDescent="0.25">
      <c r="B456" s="57"/>
      <c r="C456" s="58"/>
      <c r="F456" s="59"/>
    </row>
    <row r="457" spans="2:6" s="25" customFormat="1" x14ac:dyDescent="0.25">
      <c r="B457" s="57"/>
      <c r="C457" s="58"/>
      <c r="F457" s="59"/>
    </row>
    <row r="458" spans="2:6" s="25" customFormat="1" x14ac:dyDescent="0.25">
      <c r="B458" s="57"/>
      <c r="C458" s="58"/>
      <c r="F458" s="59"/>
    </row>
    <row r="459" spans="2:6" s="25" customFormat="1" x14ac:dyDescent="0.25">
      <c r="B459" s="57"/>
      <c r="C459" s="58"/>
      <c r="F459" s="59"/>
    </row>
    <row r="460" spans="2:6" s="25" customFormat="1" x14ac:dyDescent="0.25">
      <c r="B460" s="57"/>
      <c r="C460" s="58"/>
      <c r="F460" s="59"/>
    </row>
    <row r="461" spans="2:6" s="25" customFormat="1" x14ac:dyDescent="0.25">
      <c r="B461" s="57"/>
      <c r="C461" s="58"/>
      <c r="F461" s="59"/>
    </row>
    <row r="462" spans="2:6" s="25" customFormat="1" x14ac:dyDescent="0.25">
      <c r="B462" s="57"/>
      <c r="C462" s="58"/>
      <c r="F462" s="59"/>
    </row>
    <row r="463" spans="2:6" s="25" customFormat="1" x14ac:dyDescent="0.25">
      <c r="B463" s="57"/>
      <c r="C463" s="58"/>
      <c r="F463" s="59"/>
    </row>
    <row r="464" spans="2:6" s="25" customFormat="1" x14ac:dyDescent="0.25">
      <c r="B464" s="57"/>
      <c r="C464" s="58"/>
      <c r="F464" s="59"/>
    </row>
    <row r="465" spans="2:6" s="25" customFormat="1" x14ac:dyDescent="0.25">
      <c r="B465" s="57"/>
      <c r="C465" s="58"/>
      <c r="F465" s="59"/>
    </row>
    <row r="466" spans="2:6" s="25" customFormat="1" x14ac:dyDescent="0.25">
      <c r="B466" s="57"/>
      <c r="C466" s="58"/>
      <c r="F466" s="59"/>
    </row>
    <row r="467" spans="2:6" s="25" customFormat="1" x14ac:dyDescent="0.25">
      <c r="B467" s="57"/>
      <c r="C467" s="58"/>
      <c r="F467" s="59"/>
    </row>
    <row r="468" spans="2:6" s="25" customFormat="1" x14ac:dyDescent="0.25">
      <c r="B468" s="57"/>
      <c r="C468" s="58"/>
      <c r="F468" s="59"/>
    </row>
    <row r="469" spans="2:6" s="25" customFormat="1" x14ac:dyDescent="0.25">
      <c r="B469" s="57"/>
      <c r="C469" s="58"/>
      <c r="F469" s="59"/>
    </row>
    <row r="470" spans="2:6" s="25" customFormat="1" x14ac:dyDescent="0.25">
      <c r="B470" s="57"/>
      <c r="C470" s="58"/>
      <c r="F470" s="59"/>
    </row>
    <row r="471" spans="2:6" s="25" customFormat="1" x14ac:dyDescent="0.25">
      <c r="B471" s="57"/>
      <c r="C471" s="58"/>
      <c r="F471" s="59"/>
    </row>
    <row r="472" spans="2:6" s="25" customFormat="1" x14ac:dyDescent="0.25">
      <c r="B472" s="57"/>
      <c r="C472" s="58"/>
      <c r="F472" s="59"/>
    </row>
    <row r="473" spans="2:6" s="25" customFormat="1" x14ac:dyDescent="0.25">
      <c r="B473" s="57"/>
      <c r="C473" s="58"/>
      <c r="F473" s="59"/>
    </row>
    <row r="474" spans="2:6" s="25" customFormat="1" x14ac:dyDescent="0.25">
      <c r="B474" s="57"/>
      <c r="C474" s="58"/>
      <c r="F474" s="59"/>
    </row>
    <row r="475" spans="2:6" s="25" customFormat="1" x14ac:dyDescent="0.25">
      <c r="B475" s="57"/>
      <c r="C475" s="58"/>
      <c r="F475" s="59"/>
    </row>
    <row r="476" spans="2:6" s="25" customFormat="1" x14ac:dyDescent="0.25">
      <c r="B476" s="57"/>
      <c r="C476" s="58"/>
      <c r="F476" s="59"/>
    </row>
    <row r="477" spans="2:6" s="25" customFormat="1" x14ac:dyDescent="0.25">
      <c r="B477" s="57"/>
      <c r="C477" s="58"/>
      <c r="F477" s="59"/>
    </row>
    <row r="478" spans="2:6" s="25" customFormat="1" x14ac:dyDescent="0.25">
      <c r="B478" s="57"/>
      <c r="C478" s="58"/>
      <c r="F478" s="59"/>
    </row>
    <row r="479" spans="2:6" s="25" customFormat="1" x14ac:dyDescent="0.25">
      <c r="B479" s="57"/>
      <c r="C479" s="58"/>
      <c r="F479" s="59"/>
    </row>
    <row r="480" spans="2:6" s="25" customFormat="1" x14ac:dyDescent="0.25">
      <c r="B480" s="57"/>
      <c r="C480" s="58"/>
      <c r="F480" s="59"/>
    </row>
    <row r="481" spans="2:6" s="25" customFormat="1" x14ac:dyDescent="0.25">
      <c r="B481" s="57"/>
      <c r="C481" s="58"/>
      <c r="F481" s="59"/>
    </row>
    <row r="482" spans="2:6" s="25" customFormat="1" x14ac:dyDescent="0.25">
      <c r="B482" s="57"/>
      <c r="C482" s="58"/>
      <c r="F482" s="59"/>
    </row>
    <row r="483" spans="2:6" s="25" customFormat="1" x14ac:dyDescent="0.25">
      <c r="B483" s="57"/>
      <c r="C483" s="58"/>
      <c r="F483" s="59"/>
    </row>
    <row r="484" spans="2:6" s="25" customFormat="1" x14ac:dyDescent="0.25">
      <c r="B484" s="57"/>
      <c r="C484" s="58"/>
      <c r="F484" s="59"/>
    </row>
    <row r="485" spans="2:6" s="25" customFormat="1" x14ac:dyDescent="0.25">
      <c r="B485" s="57"/>
      <c r="C485" s="58"/>
      <c r="F485" s="59"/>
    </row>
    <row r="486" spans="2:6" s="25" customFormat="1" x14ac:dyDescent="0.25">
      <c r="B486" s="57"/>
      <c r="C486" s="58"/>
      <c r="F486" s="59"/>
    </row>
    <row r="487" spans="2:6" s="25" customFormat="1" x14ac:dyDescent="0.25">
      <c r="B487" s="57"/>
      <c r="C487" s="58"/>
      <c r="F487" s="59"/>
    </row>
    <row r="488" spans="2:6" s="25" customFormat="1" x14ac:dyDescent="0.25">
      <c r="B488" s="57"/>
      <c r="C488" s="58"/>
      <c r="F488" s="59"/>
    </row>
    <row r="489" spans="2:6" s="25" customFormat="1" x14ac:dyDescent="0.25">
      <c r="B489" s="57"/>
      <c r="C489" s="58"/>
      <c r="F489" s="59"/>
    </row>
    <row r="490" spans="2:6" s="25" customFormat="1" x14ac:dyDescent="0.25">
      <c r="B490" s="57"/>
      <c r="C490" s="58"/>
      <c r="F490" s="59"/>
    </row>
    <row r="491" spans="2:6" s="25" customFormat="1" x14ac:dyDescent="0.25">
      <c r="B491" s="57"/>
      <c r="C491" s="58"/>
      <c r="F491" s="59"/>
    </row>
    <row r="492" spans="2:6" s="25" customFormat="1" x14ac:dyDescent="0.25">
      <c r="B492" s="57"/>
      <c r="C492" s="58"/>
      <c r="F492" s="59"/>
    </row>
    <row r="493" spans="2:6" s="25" customFormat="1" x14ac:dyDescent="0.25">
      <c r="B493" s="57"/>
      <c r="C493" s="58"/>
      <c r="F493" s="59"/>
    </row>
    <row r="494" spans="2:6" s="25" customFormat="1" x14ac:dyDescent="0.25">
      <c r="B494" s="57"/>
      <c r="C494" s="58"/>
      <c r="F494" s="59"/>
    </row>
    <row r="495" spans="2:6" s="25" customFormat="1" x14ac:dyDescent="0.25">
      <c r="B495" s="57"/>
      <c r="C495" s="58"/>
      <c r="F495" s="59"/>
    </row>
    <row r="496" spans="2:6" s="25" customFormat="1" x14ac:dyDescent="0.25">
      <c r="B496" s="57"/>
      <c r="C496" s="58"/>
      <c r="F496" s="59"/>
    </row>
    <row r="497" spans="2:6" s="25" customFormat="1" x14ac:dyDescent="0.25">
      <c r="B497" s="57"/>
      <c r="C497" s="58"/>
      <c r="F497" s="59"/>
    </row>
    <row r="498" spans="2:6" s="25" customFormat="1" x14ac:dyDescent="0.25">
      <c r="B498" s="57"/>
      <c r="C498" s="58"/>
      <c r="F498" s="59"/>
    </row>
    <row r="499" spans="2:6" s="25" customFormat="1" x14ac:dyDescent="0.25">
      <c r="B499" s="57"/>
      <c r="C499" s="58"/>
      <c r="F499" s="59"/>
    </row>
    <row r="500" spans="2:6" s="25" customFormat="1" x14ac:dyDescent="0.25">
      <c r="B500" s="57"/>
      <c r="C500" s="58"/>
      <c r="F500" s="59"/>
    </row>
    <row r="501" spans="2:6" s="25" customFormat="1" x14ac:dyDescent="0.25">
      <c r="B501" s="57"/>
      <c r="C501" s="58"/>
      <c r="F501" s="59"/>
    </row>
    <row r="502" spans="2:6" s="25" customFormat="1" x14ac:dyDescent="0.25">
      <c r="B502" s="57"/>
      <c r="C502" s="58"/>
      <c r="F502" s="59"/>
    </row>
    <row r="503" spans="2:6" s="25" customFormat="1" x14ac:dyDescent="0.25">
      <c r="B503" s="57"/>
      <c r="C503" s="58"/>
      <c r="F503" s="59"/>
    </row>
    <row r="504" spans="2:6" s="25" customFormat="1" x14ac:dyDescent="0.25">
      <c r="B504" s="57"/>
      <c r="C504" s="58"/>
      <c r="F504" s="59"/>
    </row>
    <row r="505" spans="2:6" s="25" customFormat="1" x14ac:dyDescent="0.25">
      <c r="B505" s="57"/>
      <c r="C505" s="58"/>
      <c r="F505" s="59"/>
    </row>
    <row r="506" spans="2:6" s="25" customFormat="1" x14ac:dyDescent="0.25">
      <c r="B506" s="57"/>
      <c r="C506" s="58"/>
      <c r="F506" s="59"/>
    </row>
    <row r="507" spans="2:6" s="25" customFormat="1" x14ac:dyDescent="0.25">
      <c r="B507" s="57"/>
      <c r="C507" s="58"/>
      <c r="F507" s="59"/>
    </row>
    <row r="508" spans="2:6" s="25" customFormat="1" x14ac:dyDescent="0.25">
      <c r="B508" s="57"/>
      <c r="C508" s="58"/>
      <c r="F508" s="59"/>
    </row>
    <row r="509" spans="2:6" s="25" customFormat="1" x14ac:dyDescent="0.25">
      <c r="B509" s="57"/>
      <c r="C509" s="58"/>
      <c r="F509" s="59"/>
    </row>
    <row r="510" spans="2:6" s="25" customFormat="1" x14ac:dyDescent="0.25">
      <c r="B510" s="57"/>
      <c r="C510" s="58"/>
      <c r="F510" s="59"/>
    </row>
    <row r="511" spans="2:6" s="25" customFormat="1" x14ac:dyDescent="0.25">
      <c r="B511" s="57"/>
      <c r="C511" s="58"/>
      <c r="F511" s="59"/>
    </row>
    <row r="512" spans="2:6" s="25" customFormat="1" x14ac:dyDescent="0.25">
      <c r="B512" s="57"/>
      <c r="C512" s="58"/>
      <c r="F512" s="59"/>
    </row>
    <row r="513" spans="2:6" s="25" customFormat="1" x14ac:dyDescent="0.25">
      <c r="B513" s="57"/>
      <c r="C513" s="58"/>
      <c r="F513" s="59"/>
    </row>
    <row r="514" spans="2:6" s="25" customFormat="1" x14ac:dyDescent="0.25">
      <c r="B514" s="57"/>
      <c r="C514" s="58"/>
      <c r="F514" s="59"/>
    </row>
    <row r="515" spans="2:6" s="25" customFormat="1" x14ac:dyDescent="0.25">
      <c r="B515" s="57"/>
      <c r="C515" s="58"/>
      <c r="F515" s="59"/>
    </row>
    <row r="516" spans="2:6" s="25" customFormat="1" x14ac:dyDescent="0.25">
      <c r="B516" s="57"/>
      <c r="C516" s="58"/>
      <c r="F516" s="59"/>
    </row>
    <row r="517" spans="2:6" s="25" customFormat="1" x14ac:dyDescent="0.25">
      <c r="B517" s="57"/>
      <c r="C517" s="58"/>
      <c r="F517" s="59"/>
    </row>
    <row r="518" spans="2:6" s="25" customFormat="1" x14ac:dyDescent="0.25">
      <c r="B518" s="57"/>
      <c r="C518" s="58"/>
      <c r="F518" s="59"/>
    </row>
    <row r="519" spans="2:6" s="25" customFormat="1" x14ac:dyDescent="0.25">
      <c r="B519" s="57"/>
      <c r="C519" s="58"/>
      <c r="F519" s="59"/>
    </row>
    <row r="520" spans="2:6" s="25" customFormat="1" x14ac:dyDescent="0.25">
      <c r="B520" s="57"/>
      <c r="C520" s="58"/>
      <c r="F520" s="59"/>
    </row>
    <row r="521" spans="2:6" s="25" customFormat="1" x14ac:dyDescent="0.25">
      <c r="B521" s="57"/>
      <c r="C521" s="58"/>
      <c r="F521" s="59"/>
    </row>
    <row r="522" spans="2:6" s="25" customFormat="1" x14ac:dyDescent="0.25">
      <c r="B522" s="57"/>
      <c r="C522" s="58"/>
      <c r="F522" s="59"/>
    </row>
    <row r="523" spans="2:6" s="25" customFormat="1" x14ac:dyDescent="0.25">
      <c r="B523" s="57"/>
      <c r="C523" s="58"/>
      <c r="F523" s="59"/>
    </row>
    <row r="524" spans="2:6" s="25" customFormat="1" x14ac:dyDescent="0.25">
      <c r="B524" s="57"/>
      <c r="C524" s="58"/>
      <c r="F524" s="59"/>
    </row>
    <row r="525" spans="2:6" s="25" customFormat="1" x14ac:dyDescent="0.25">
      <c r="B525" s="57"/>
      <c r="C525" s="58"/>
      <c r="F525" s="59"/>
    </row>
    <row r="526" spans="2:6" s="25" customFormat="1" x14ac:dyDescent="0.25">
      <c r="B526" s="57"/>
      <c r="C526" s="58"/>
      <c r="F526" s="59"/>
    </row>
    <row r="527" spans="2:6" s="25" customFormat="1" x14ac:dyDescent="0.25">
      <c r="B527" s="57"/>
      <c r="C527" s="58"/>
      <c r="F527" s="59"/>
    </row>
    <row r="528" spans="2:6" s="25" customFormat="1" x14ac:dyDescent="0.25">
      <c r="B528" s="57"/>
      <c r="C528" s="58"/>
      <c r="F528" s="59"/>
    </row>
    <row r="529" spans="2:6" s="25" customFormat="1" x14ac:dyDescent="0.25">
      <c r="B529" s="57"/>
      <c r="C529" s="58"/>
      <c r="F529" s="59"/>
    </row>
    <row r="530" spans="2:6" s="25" customFormat="1" x14ac:dyDescent="0.25">
      <c r="B530" s="57"/>
      <c r="C530" s="58"/>
      <c r="F530" s="59"/>
    </row>
    <row r="531" spans="2:6" s="25" customFormat="1" x14ac:dyDescent="0.25">
      <c r="B531" s="57"/>
      <c r="C531" s="58"/>
      <c r="F531" s="59"/>
    </row>
    <row r="532" spans="2:6" s="25" customFormat="1" x14ac:dyDescent="0.25">
      <c r="B532" s="57"/>
      <c r="C532" s="58"/>
      <c r="F532" s="59"/>
    </row>
    <row r="533" spans="2:6" s="25" customFormat="1" x14ac:dyDescent="0.25">
      <c r="B533" s="57"/>
      <c r="C533" s="58"/>
      <c r="F533" s="59"/>
    </row>
    <row r="534" spans="2:6" s="25" customFormat="1" x14ac:dyDescent="0.25">
      <c r="B534" s="57"/>
      <c r="C534" s="58"/>
      <c r="F534" s="59"/>
    </row>
    <row r="535" spans="2:6" s="25" customFormat="1" x14ac:dyDescent="0.25">
      <c r="B535" s="57"/>
      <c r="C535" s="58"/>
      <c r="F535" s="59"/>
    </row>
    <row r="536" spans="2:6" s="25" customFormat="1" x14ac:dyDescent="0.25">
      <c r="B536" s="57"/>
      <c r="C536" s="58"/>
      <c r="F536" s="59"/>
    </row>
    <row r="537" spans="2:6" s="25" customFormat="1" x14ac:dyDescent="0.25">
      <c r="B537" s="57"/>
      <c r="C537" s="58"/>
      <c r="F537" s="59"/>
    </row>
    <row r="538" spans="2:6" s="25" customFormat="1" x14ac:dyDescent="0.25">
      <c r="B538" s="57"/>
      <c r="C538" s="58"/>
      <c r="F538" s="59"/>
    </row>
    <row r="539" spans="2:6" s="25" customFormat="1" x14ac:dyDescent="0.25">
      <c r="B539" s="57"/>
      <c r="C539" s="58"/>
      <c r="F539" s="59"/>
    </row>
    <row r="540" spans="2:6" s="25" customFormat="1" x14ac:dyDescent="0.25">
      <c r="B540" s="57"/>
      <c r="C540" s="58"/>
      <c r="F540" s="59"/>
    </row>
    <row r="541" spans="2:6" s="25" customFormat="1" x14ac:dyDescent="0.25">
      <c r="B541" s="57"/>
      <c r="C541" s="58"/>
      <c r="F541" s="59"/>
    </row>
    <row r="542" spans="2:6" s="25" customFormat="1" x14ac:dyDescent="0.25">
      <c r="B542" s="57"/>
      <c r="C542" s="58"/>
      <c r="F542" s="59"/>
    </row>
    <row r="543" spans="2:6" s="25" customFormat="1" x14ac:dyDescent="0.25">
      <c r="B543" s="57"/>
      <c r="C543" s="58"/>
      <c r="F543" s="59"/>
    </row>
    <row r="544" spans="2:6" s="25" customFormat="1" x14ac:dyDescent="0.25">
      <c r="B544" s="57"/>
      <c r="C544" s="58"/>
      <c r="F544" s="59"/>
    </row>
    <row r="545" spans="2:6" s="25" customFormat="1" x14ac:dyDescent="0.25">
      <c r="B545" s="57"/>
      <c r="C545" s="58"/>
      <c r="F545" s="59"/>
    </row>
    <row r="546" spans="2:6" s="25" customFormat="1" x14ac:dyDescent="0.25">
      <c r="B546" s="57"/>
      <c r="C546" s="58"/>
      <c r="F546" s="59"/>
    </row>
    <row r="547" spans="2:6" s="25" customFormat="1" x14ac:dyDescent="0.25">
      <c r="B547" s="57"/>
      <c r="C547" s="58"/>
      <c r="F547" s="59"/>
    </row>
    <row r="548" spans="2:6" s="25" customFormat="1" x14ac:dyDescent="0.25">
      <c r="B548" s="57"/>
      <c r="C548" s="58"/>
      <c r="F548" s="59"/>
    </row>
    <row r="549" spans="2:6" s="25" customFormat="1" x14ac:dyDescent="0.25">
      <c r="B549" s="57"/>
      <c r="C549" s="58"/>
      <c r="F549" s="59"/>
    </row>
    <row r="550" spans="2:6" s="25" customFormat="1" x14ac:dyDescent="0.25">
      <c r="B550" s="57"/>
      <c r="C550" s="58"/>
      <c r="F550" s="59"/>
    </row>
    <row r="551" spans="2:6" s="25" customFormat="1" x14ac:dyDescent="0.25">
      <c r="B551" s="57"/>
      <c r="C551" s="58"/>
      <c r="F551" s="59"/>
    </row>
    <row r="552" spans="2:6" s="25" customFormat="1" x14ac:dyDescent="0.25">
      <c r="B552" s="57"/>
      <c r="C552" s="58"/>
      <c r="F552" s="59"/>
    </row>
    <row r="553" spans="2:6" s="25" customFormat="1" x14ac:dyDescent="0.25">
      <c r="B553" s="57"/>
      <c r="C553" s="58"/>
      <c r="F553" s="59"/>
    </row>
    <row r="554" spans="2:6" s="25" customFormat="1" x14ac:dyDescent="0.25">
      <c r="B554" s="57"/>
      <c r="C554" s="58"/>
      <c r="F554" s="59"/>
    </row>
    <row r="555" spans="2:6" s="25" customFormat="1" x14ac:dyDescent="0.25">
      <c r="B555" s="57"/>
      <c r="C555" s="58"/>
      <c r="F555" s="59"/>
    </row>
    <row r="556" spans="2:6" s="25" customFormat="1" x14ac:dyDescent="0.25">
      <c r="B556" s="57"/>
      <c r="C556" s="58"/>
      <c r="F556" s="59"/>
    </row>
    <row r="557" spans="2:6" s="25" customFormat="1" x14ac:dyDescent="0.25">
      <c r="B557" s="57"/>
      <c r="C557" s="58"/>
      <c r="F557" s="59"/>
    </row>
    <row r="558" spans="2:6" s="25" customFormat="1" x14ac:dyDescent="0.25">
      <c r="B558" s="57"/>
      <c r="C558" s="58"/>
      <c r="F558" s="59"/>
    </row>
    <row r="559" spans="2:6" s="25" customFormat="1" x14ac:dyDescent="0.25">
      <c r="B559" s="57"/>
      <c r="C559" s="58"/>
      <c r="F559" s="59"/>
    </row>
    <row r="560" spans="2:6" s="25" customFormat="1" x14ac:dyDescent="0.25">
      <c r="B560" s="57"/>
      <c r="C560" s="58"/>
      <c r="F560" s="59"/>
    </row>
    <row r="561" spans="2:6" s="25" customFormat="1" x14ac:dyDescent="0.25">
      <c r="B561" s="57"/>
      <c r="C561" s="58"/>
      <c r="F561" s="59"/>
    </row>
    <row r="562" spans="2:6" s="25" customFormat="1" x14ac:dyDescent="0.25">
      <c r="B562" s="57"/>
      <c r="C562" s="58"/>
      <c r="F562" s="59"/>
    </row>
    <row r="563" spans="2:6" s="25" customFormat="1" x14ac:dyDescent="0.25">
      <c r="B563" s="57"/>
      <c r="C563" s="58"/>
      <c r="F563" s="59"/>
    </row>
    <row r="564" spans="2:6" s="25" customFormat="1" x14ac:dyDescent="0.25">
      <c r="B564" s="57"/>
      <c r="C564" s="58"/>
      <c r="F564" s="59"/>
    </row>
    <row r="565" spans="2:6" s="25" customFormat="1" x14ac:dyDescent="0.25">
      <c r="B565" s="57"/>
      <c r="C565" s="58"/>
      <c r="F565" s="59"/>
    </row>
    <row r="566" spans="2:6" s="25" customFormat="1" x14ac:dyDescent="0.25">
      <c r="B566" s="57"/>
      <c r="C566" s="58"/>
      <c r="F566" s="59"/>
    </row>
    <row r="567" spans="2:6" s="25" customFormat="1" x14ac:dyDescent="0.25">
      <c r="B567" s="57"/>
      <c r="C567" s="58"/>
      <c r="F567" s="59"/>
    </row>
    <row r="568" spans="2:6" s="25" customFormat="1" x14ac:dyDescent="0.25">
      <c r="B568" s="57"/>
      <c r="C568" s="58"/>
      <c r="F568" s="59"/>
    </row>
    <row r="569" spans="2:6" s="25" customFormat="1" x14ac:dyDescent="0.25">
      <c r="B569" s="57"/>
      <c r="C569" s="58"/>
      <c r="F569" s="59"/>
    </row>
    <row r="570" spans="2:6" s="25" customFormat="1" x14ac:dyDescent="0.25">
      <c r="B570" s="57"/>
      <c r="C570" s="58"/>
      <c r="F570" s="59"/>
    </row>
    <row r="571" spans="2:6" s="25" customFormat="1" x14ac:dyDescent="0.25">
      <c r="B571" s="57"/>
      <c r="C571" s="58"/>
      <c r="F571" s="59"/>
    </row>
    <row r="572" spans="2:6" s="25" customFormat="1" x14ac:dyDescent="0.25">
      <c r="B572" s="57"/>
      <c r="C572" s="58"/>
      <c r="F572" s="59"/>
    </row>
    <row r="573" spans="2:6" s="25" customFormat="1" x14ac:dyDescent="0.25">
      <c r="B573" s="57"/>
      <c r="C573" s="58"/>
      <c r="F573" s="59"/>
    </row>
    <row r="574" spans="2:6" s="25" customFormat="1" x14ac:dyDescent="0.25">
      <c r="B574" s="57"/>
      <c r="C574" s="58"/>
      <c r="F574" s="59"/>
    </row>
    <row r="575" spans="2:6" s="25" customFormat="1" x14ac:dyDescent="0.25">
      <c r="B575" s="57"/>
      <c r="C575" s="58"/>
      <c r="F575" s="59"/>
    </row>
    <row r="576" spans="2:6" s="25" customFormat="1" x14ac:dyDescent="0.25">
      <c r="B576" s="57"/>
      <c r="C576" s="58"/>
      <c r="F576" s="59"/>
    </row>
    <row r="577" spans="2:6" s="25" customFormat="1" x14ac:dyDescent="0.25">
      <c r="B577" s="57"/>
      <c r="C577" s="58"/>
      <c r="F577" s="59"/>
    </row>
    <row r="578" spans="2:6" s="25" customFormat="1" x14ac:dyDescent="0.25">
      <c r="B578" s="57"/>
      <c r="C578" s="58"/>
      <c r="F578" s="59"/>
    </row>
    <row r="579" spans="2:6" s="25" customFormat="1" x14ac:dyDescent="0.25">
      <c r="B579" s="57"/>
      <c r="C579" s="58"/>
      <c r="F579" s="59"/>
    </row>
    <row r="580" spans="2:6" s="25" customFormat="1" x14ac:dyDescent="0.25">
      <c r="B580" s="57"/>
      <c r="C580" s="58"/>
      <c r="F580" s="59"/>
    </row>
    <row r="581" spans="2:6" s="25" customFormat="1" x14ac:dyDescent="0.25">
      <c r="B581" s="57"/>
      <c r="C581" s="58"/>
      <c r="F581" s="59"/>
    </row>
    <row r="582" spans="2:6" s="25" customFormat="1" x14ac:dyDescent="0.25">
      <c r="B582" s="57"/>
      <c r="C582" s="58"/>
      <c r="F582" s="59"/>
    </row>
    <row r="583" spans="2:6" s="25" customFormat="1" x14ac:dyDescent="0.25">
      <c r="B583" s="57"/>
      <c r="C583" s="58"/>
      <c r="F583" s="59"/>
    </row>
    <row r="584" spans="2:6" s="25" customFormat="1" x14ac:dyDescent="0.25">
      <c r="B584" s="57"/>
      <c r="C584" s="58"/>
      <c r="F584" s="59"/>
    </row>
    <row r="585" spans="2:6" s="25" customFormat="1" x14ac:dyDescent="0.25">
      <c r="B585" s="57"/>
      <c r="C585" s="58"/>
      <c r="F585" s="59"/>
    </row>
    <row r="586" spans="2:6" s="25" customFormat="1" x14ac:dyDescent="0.25">
      <c r="B586" s="57"/>
      <c r="C586" s="58"/>
      <c r="F586" s="59"/>
    </row>
    <row r="587" spans="2:6" s="25" customFormat="1" x14ac:dyDescent="0.25">
      <c r="B587" s="57"/>
      <c r="C587" s="58"/>
      <c r="F587" s="59"/>
    </row>
    <row r="588" spans="2:6" s="25" customFormat="1" x14ac:dyDescent="0.25">
      <c r="B588" s="57"/>
      <c r="C588" s="58"/>
      <c r="F588" s="59"/>
    </row>
    <row r="589" spans="2:6" s="25" customFormat="1" x14ac:dyDescent="0.25">
      <c r="B589" s="57"/>
      <c r="C589" s="58"/>
      <c r="F589" s="59"/>
    </row>
    <row r="590" spans="2:6" s="25" customFormat="1" x14ac:dyDescent="0.25">
      <c r="B590" s="57"/>
      <c r="C590" s="58"/>
      <c r="F590" s="59"/>
    </row>
    <row r="591" spans="2:6" s="25" customFormat="1" x14ac:dyDescent="0.25">
      <c r="B591" s="57"/>
      <c r="C591" s="58"/>
      <c r="F591" s="59"/>
    </row>
    <row r="592" spans="2:6" s="25" customFormat="1" x14ac:dyDescent="0.25">
      <c r="B592" s="57"/>
      <c r="C592" s="58"/>
      <c r="F592" s="59"/>
    </row>
    <row r="593" spans="2:6" s="25" customFormat="1" x14ac:dyDescent="0.25">
      <c r="B593" s="57"/>
      <c r="C593" s="58"/>
      <c r="F593" s="59"/>
    </row>
    <row r="594" spans="2:6" s="25" customFormat="1" x14ac:dyDescent="0.25">
      <c r="B594" s="57"/>
      <c r="C594" s="58"/>
      <c r="F594" s="59"/>
    </row>
    <row r="595" spans="2:6" s="25" customFormat="1" x14ac:dyDescent="0.25">
      <c r="B595" s="57"/>
      <c r="C595" s="58"/>
      <c r="F595" s="59"/>
    </row>
    <row r="596" spans="2:6" s="25" customFormat="1" x14ac:dyDescent="0.25">
      <c r="B596" s="57"/>
      <c r="C596" s="58"/>
      <c r="F596" s="59"/>
    </row>
    <row r="597" spans="2:6" s="25" customFormat="1" x14ac:dyDescent="0.25">
      <c r="B597" s="57"/>
      <c r="C597" s="58"/>
      <c r="F597" s="59"/>
    </row>
    <row r="598" spans="2:6" s="25" customFormat="1" x14ac:dyDescent="0.25">
      <c r="B598" s="57"/>
      <c r="C598" s="58"/>
      <c r="F598" s="59"/>
    </row>
    <row r="599" spans="2:6" s="25" customFormat="1" x14ac:dyDescent="0.25">
      <c r="B599" s="57"/>
      <c r="C599" s="58"/>
      <c r="F599" s="59"/>
    </row>
    <row r="600" spans="2:6" s="25" customFormat="1" x14ac:dyDescent="0.25">
      <c r="B600" s="57"/>
      <c r="C600" s="58"/>
      <c r="F600" s="59"/>
    </row>
    <row r="601" spans="2:6" s="25" customFormat="1" x14ac:dyDescent="0.25">
      <c r="B601" s="57"/>
      <c r="C601" s="58"/>
      <c r="F601" s="59"/>
    </row>
    <row r="602" spans="2:6" s="25" customFormat="1" x14ac:dyDescent="0.25">
      <c r="B602" s="57"/>
      <c r="C602" s="58"/>
      <c r="F602" s="59"/>
    </row>
    <row r="603" spans="2:6" s="25" customFormat="1" x14ac:dyDescent="0.25">
      <c r="B603" s="57"/>
      <c r="C603" s="58"/>
      <c r="F603" s="59"/>
    </row>
    <row r="604" spans="2:6" s="25" customFormat="1" x14ac:dyDescent="0.25">
      <c r="B604" s="57"/>
      <c r="C604" s="58"/>
      <c r="F604" s="59"/>
    </row>
    <row r="605" spans="2:6" s="25" customFormat="1" x14ac:dyDescent="0.25">
      <c r="B605" s="57"/>
      <c r="C605" s="58"/>
      <c r="F605" s="59"/>
    </row>
    <row r="606" spans="2:6" s="25" customFormat="1" x14ac:dyDescent="0.25">
      <c r="B606" s="57"/>
      <c r="C606" s="58"/>
      <c r="F606" s="59"/>
    </row>
    <row r="607" spans="2:6" s="25" customFormat="1" x14ac:dyDescent="0.25">
      <c r="B607" s="57"/>
      <c r="C607" s="58"/>
      <c r="F607" s="59"/>
    </row>
    <row r="608" spans="2:6" s="25" customFormat="1" x14ac:dyDescent="0.25">
      <c r="B608" s="57"/>
      <c r="C608" s="58"/>
      <c r="F608" s="59"/>
    </row>
    <row r="609" spans="2:6" s="25" customFormat="1" x14ac:dyDescent="0.25">
      <c r="B609" s="57"/>
      <c r="C609" s="58"/>
      <c r="F609" s="59"/>
    </row>
    <row r="610" spans="2:6" s="25" customFormat="1" x14ac:dyDescent="0.25">
      <c r="B610" s="57"/>
      <c r="C610" s="58"/>
      <c r="F610" s="59"/>
    </row>
    <row r="611" spans="2:6" s="25" customFormat="1" x14ac:dyDescent="0.25">
      <c r="B611" s="57"/>
      <c r="C611" s="58"/>
      <c r="F611" s="59"/>
    </row>
    <row r="612" spans="2:6" s="25" customFormat="1" x14ac:dyDescent="0.25">
      <c r="B612" s="57"/>
      <c r="C612" s="58"/>
      <c r="F612" s="59"/>
    </row>
    <row r="613" spans="2:6" s="25" customFormat="1" x14ac:dyDescent="0.25">
      <c r="B613" s="57"/>
      <c r="C613" s="58"/>
      <c r="F613" s="59"/>
    </row>
    <row r="614" spans="2:6" s="25" customFormat="1" x14ac:dyDescent="0.25">
      <c r="B614" s="57"/>
      <c r="C614" s="58"/>
      <c r="F614" s="59"/>
    </row>
    <row r="615" spans="2:6" s="25" customFormat="1" x14ac:dyDescent="0.25">
      <c r="B615" s="57"/>
      <c r="C615" s="58"/>
      <c r="F615" s="59"/>
    </row>
    <row r="616" spans="2:6" s="25" customFormat="1" x14ac:dyDescent="0.25">
      <c r="B616" s="57"/>
      <c r="C616" s="58"/>
      <c r="F616" s="59"/>
    </row>
    <row r="617" spans="2:6" s="25" customFormat="1" x14ac:dyDescent="0.25">
      <c r="B617" s="57"/>
      <c r="C617" s="58"/>
      <c r="F617" s="59"/>
    </row>
    <row r="618" spans="2:6" s="25" customFormat="1" x14ac:dyDescent="0.25">
      <c r="B618" s="57"/>
      <c r="C618" s="58"/>
      <c r="F618" s="59"/>
    </row>
    <row r="619" spans="2:6" s="25" customFormat="1" x14ac:dyDescent="0.25">
      <c r="B619" s="57"/>
      <c r="C619" s="58"/>
      <c r="F619" s="59"/>
    </row>
    <row r="620" spans="2:6" s="25" customFormat="1" x14ac:dyDescent="0.25">
      <c r="B620" s="57"/>
      <c r="C620" s="58"/>
      <c r="F620" s="59"/>
    </row>
    <row r="621" spans="2:6" s="25" customFormat="1" x14ac:dyDescent="0.25">
      <c r="B621" s="57"/>
      <c r="C621" s="58"/>
      <c r="F621" s="59"/>
    </row>
    <row r="622" spans="2:6" s="25" customFormat="1" x14ac:dyDescent="0.25">
      <c r="B622" s="57"/>
      <c r="C622" s="58"/>
      <c r="F622" s="59"/>
    </row>
    <row r="623" spans="2:6" s="25" customFormat="1" x14ac:dyDescent="0.25">
      <c r="B623" s="57"/>
      <c r="C623" s="58"/>
      <c r="F623" s="59"/>
    </row>
    <row r="624" spans="2:6" s="25" customFormat="1" x14ac:dyDescent="0.25">
      <c r="B624" s="57"/>
      <c r="C624" s="58"/>
      <c r="F624" s="59"/>
    </row>
    <row r="625" spans="2:6" s="25" customFormat="1" x14ac:dyDescent="0.25">
      <c r="B625" s="57"/>
      <c r="C625" s="58"/>
      <c r="F625" s="59"/>
    </row>
    <row r="626" spans="2:6" s="25" customFormat="1" x14ac:dyDescent="0.25">
      <c r="B626" s="57"/>
      <c r="C626" s="58"/>
      <c r="F626" s="59"/>
    </row>
    <row r="627" spans="2:6" s="25" customFormat="1" x14ac:dyDescent="0.25">
      <c r="B627" s="57"/>
      <c r="C627" s="58"/>
      <c r="F627" s="59"/>
    </row>
    <row r="628" spans="2:6" s="25" customFormat="1" x14ac:dyDescent="0.25">
      <c r="B628" s="57"/>
      <c r="C628" s="58"/>
      <c r="F628" s="59"/>
    </row>
    <row r="629" spans="2:6" s="25" customFormat="1" x14ac:dyDescent="0.25">
      <c r="B629" s="57"/>
      <c r="C629" s="58"/>
      <c r="F629" s="59"/>
    </row>
    <row r="630" spans="2:6" s="25" customFormat="1" x14ac:dyDescent="0.25">
      <c r="B630" s="57"/>
      <c r="C630" s="58"/>
      <c r="F630" s="59"/>
    </row>
    <row r="631" spans="2:6" s="25" customFormat="1" x14ac:dyDescent="0.25">
      <c r="B631" s="57"/>
      <c r="C631" s="58"/>
      <c r="F631" s="59"/>
    </row>
    <row r="632" spans="2:6" s="25" customFormat="1" x14ac:dyDescent="0.25">
      <c r="B632" s="57"/>
      <c r="C632" s="58"/>
      <c r="F632" s="59"/>
    </row>
    <row r="633" spans="2:6" s="25" customFormat="1" x14ac:dyDescent="0.25">
      <c r="B633" s="57"/>
      <c r="C633" s="58"/>
      <c r="F633" s="59"/>
    </row>
    <row r="634" spans="2:6" s="25" customFormat="1" x14ac:dyDescent="0.25">
      <c r="B634" s="57"/>
      <c r="C634" s="58"/>
      <c r="F634" s="59"/>
    </row>
    <row r="635" spans="2:6" s="25" customFormat="1" x14ac:dyDescent="0.25">
      <c r="B635" s="57"/>
      <c r="C635" s="58"/>
      <c r="F635" s="59"/>
    </row>
    <row r="636" spans="2:6" s="25" customFormat="1" x14ac:dyDescent="0.25">
      <c r="B636" s="57"/>
      <c r="C636" s="58"/>
      <c r="F636" s="59"/>
    </row>
    <row r="637" spans="2:6" s="25" customFormat="1" x14ac:dyDescent="0.25">
      <c r="B637" s="57"/>
      <c r="C637" s="58"/>
      <c r="F637" s="59"/>
    </row>
    <row r="638" spans="2:6" s="25" customFormat="1" x14ac:dyDescent="0.25">
      <c r="B638" s="57"/>
      <c r="C638" s="58"/>
      <c r="F638" s="59"/>
    </row>
    <row r="639" spans="2:6" s="25" customFormat="1" x14ac:dyDescent="0.25">
      <c r="B639" s="57"/>
      <c r="C639" s="58"/>
      <c r="F639" s="59"/>
    </row>
    <row r="640" spans="2:6" s="25" customFormat="1" x14ac:dyDescent="0.25">
      <c r="B640" s="57"/>
      <c r="C640" s="58"/>
      <c r="F640" s="59"/>
    </row>
    <row r="641" spans="2:6" s="25" customFormat="1" x14ac:dyDescent="0.25">
      <c r="B641" s="57"/>
      <c r="C641" s="58"/>
      <c r="F641" s="59"/>
    </row>
    <row r="642" spans="2:6" s="25" customFormat="1" x14ac:dyDescent="0.25">
      <c r="B642" s="57"/>
      <c r="C642" s="58"/>
      <c r="F642" s="59"/>
    </row>
    <row r="643" spans="2:6" s="25" customFormat="1" x14ac:dyDescent="0.25">
      <c r="B643" s="57"/>
      <c r="C643" s="58"/>
      <c r="F643" s="59"/>
    </row>
    <row r="644" spans="2:6" s="25" customFormat="1" x14ac:dyDescent="0.25">
      <c r="B644" s="57"/>
      <c r="C644" s="58"/>
      <c r="F644" s="59"/>
    </row>
    <row r="645" spans="2:6" s="25" customFormat="1" x14ac:dyDescent="0.25">
      <c r="B645" s="57"/>
      <c r="C645" s="58"/>
      <c r="F645" s="59"/>
    </row>
    <row r="646" spans="2:6" s="25" customFormat="1" x14ac:dyDescent="0.25">
      <c r="B646" s="57"/>
      <c r="C646" s="58"/>
      <c r="F646" s="59"/>
    </row>
    <row r="647" spans="2:6" s="25" customFormat="1" x14ac:dyDescent="0.25">
      <c r="B647" s="57"/>
      <c r="C647" s="58"/>
      <c r="F647" s="59"/>
    </row>
    <row r="648" spans="2:6" s="25" customFormat="1" x14ac:dyDescent="0.25">
      <c r="B648" s="57"/>
      <c r="C648" s="58"/>
      <c r="F648" s="59"/>
    </row>
    <row r="649" spans="2:6" s="25" customFormat="1" x14ac:dyDescent="0.25">
      <c r="B649" s="57"/>
      <c r="C649" s="58"/>
      <c r="F649" s="59"/>
    </row>
    <row r="650" spans="2:6" s="25" customFormat="1" x14ac:dyDescent="0.25">
      <c r="B650" s="57"/>
      <c r="C650" s="58"/>
      <c r="F650" s="59"/>
    </row>
    <row r="651" spans="2:6" s="25" customFormat="1" x14ac:dyDescent="0.25">
      <c r="B651" s="57"/>
      <c r="C651" s="58"/>
      <c r="F651" s="59"/>
    </row>
    <row r="652" spans="2:6" s="25" customFormat="1" x14ac:dyDescent="0.25">
      <c r="B652" s="57"/>
      <c r="C652" s="58"/>
      <c r="F652" s="59"/>
    </row>
    <row r="653" spans="2:6" s="25" customFormat="1" x14ac:dyDescent="0.25">
      <c r="B653" s="57"/>
      <c r="C653" s="58"/>
      <c r="F653" s="59"/>
    </row>
    <row r="654" spans="2:6" s="25" customFormat="1" x14ac:dyDescent="0.25">
      <c r="B654" s="57"/>
      <c r="C654" s="58"/>
      <c r="F654" s="59"/>
    </row>
    <row r="655" spans="2:6" s="25" customFormat="1" x14ac:dyDescent="0.25">
      <c r="B655" s="57"/>
      <c r="C655" s="58"/>
      <c r="F655" s="59"/>
    </row>
    <row r="656" spans="2:6" s="25" customFormat="1" x14ac:dyDescent="0.25">
      <c r="B656" s="57"/>
      <c r="C656" s="58"/>
      <c r="F656" s="59"/>
    </row>
    <row r="657" spans="2:6" s="25" customFormat="1" x14ac:dyDescent="0.25">
      <c r="B657" s="57"/>
      <c r="C657" s="58"/>
      <c r="F657" s="59"/>
    </row>
    <row r="658" spans="2:6" s="25" customFormat="1" x14ac:dyDescent="0.25">
      <c r="B658" s="57"/>
      <c r="C658" s="58"/>
      <c r="F658" s="59"/>
    </row>
    <row r="659" spans="2:6" s="25" customFormat="1" x14ac:dyDescent="0.25">
      <c r="B659" s="57"/>
      <c r="C659" s="58"/>
      <c r="F659" s="59"/>
    </row>
    <row r="660" spans="2:6" s="25" customFormat="1" x14ac:dyDescent="0.25">
      <c r="B660" s="57"/>
      <c r="C660" s="58"/>
      <c r="F660" s="59"/>
    </row>
    <row r="661" spans="2:6" s="25" customFormat="1" x14ac:dyDescent="0.25">
      <c r="B661" s="57"/>
      <c r="C661" s="58"/>
      <c r="F661" s="59"/>
    </row>
    <row r="662" spans="2:6" s="25" customFormat="1" x14ac:dyDescent="0.25">
      <c r="B662" s="57"/>
      <c r="C662" s="58"/>
      <c r="F662" s="59"/>
    </row>
    <row r="663" spans="2:6" s="25" customFormat="1" x14ac:dyDescent="0.25">
      <c r="B663" s="57"/>
      <c r="C663" s="58"/>
      <c r="F663" s="59"/>
    </row>
    <row r="664" spans="2:6" s="25" customFormat="1" x14ac:dyDescent="0.25">
      <c r="B664" s="57"/>
      <c r="C664" s="58"/>
      <c r="F664" s="59"/>
    </row>
    <row r="665" spans="2:6" s="25" customFormat="1" x14ac:dyDescent="0.25">
      <c r="B665" s="57"/>
      <c r="C665" s="58"/>
      <c r="F665" s="59"/>
    </row>
    <row r="666" spans="2:6" s="25" customFormat="1" x14ac:dyDescent="0.25">
      <c r="B666" s="57"/>
      <c r="C666" s="58"/>
      <c r="F666" s="59"/>
    </row>
    <row r="667" spans="2:6" s="25" customFormat="1" x14ac:dyDescent="0.25">
      <c r="B667" s="57"/>
      <c r="C667" s="58"/>
      <c r="F667" s="59"/>
    </row>
    <row r="668" spans="2:6" s="25" customFormat="1" x14ac:dyDescent="0.25">
      <c r="B668" s="57"/>
      <c r="C668" s="58"/>
      <c r="F668" s="59"/>
    </row>
    <row r="669" spans="2:6" s="25" customFormat="1" x14ac:dyDescent="0.25">
      <c r="B669" s="57"/>
      <c r="C669" s="58"/>
      <c r="F669" s="59"/>
    </row>
    <row r="670" spans="2:6" s="25" customFormat="1" x14ac:dyDescent="0.25">
      <c r="B670" s="57"/>
      <c r="C670" s="58"/>
      <c r="F670" s="59"/>
    </row>
    <row r="671" spans="2:6" s="25" customFormat="1" x14ac:dyDescent="0.25">
      <c r="B671" s="57"/>
      <c r="C671" s="58"/>
      <c r="F671" s="59"/>
    </row>
    <row r="672" spans="2:6" s="25" customFormat="1" x14ac:dyDescent="0.25">
      <c r="B672" s="57"/>
      <c r="C672" s="58"/>
      <c r="F672" s="59"/>
    </row>
    <row r="673" spans="2:6" s="25" customFormat="1" x14ac:dyDescent="0.25">
      <c r="B673" s="57"/>
      <c r="C673" s="58"/>
      <c r="F673" s="59"/>
    </row>
    <row r="674" spans="2:6" s="25" customFormat="1" x14ac:dyDescent="0.25">
      <c r="B674" s="57"/>
      <c r="C674" s="58"/>
      <c r="F674" s="59"/>
    </row>
    <row r="675" spans="2:6" s="25" customFormat="1" x14ac:dyDescent="0.25">
      <c r="B675" s="57"/>
      <c r="C675" s="58"/>
      <c r="F675" s="59"/>
    </row>
    <row r="676" spans="2:6" s="25" customFormat="1" x14ac:dyDescent="0.25">
      <c r="B676" s="57"/>
      <c r="C676" s="58"/>
      <c r="F676" s="59"/>
    </row>
    <row r="677" spans="2:6" s="25" customFormat="1" x14ac:dyDescent="0.25">
      <c r="B677" s="57"/>
      <c r="C677" s="58"/>
      <c r="F677" s="59"/>
    </row>
    <row r="678" spans="2:6" s="25" customFormat="1" x14ac:dyDescent="0.25">
      <c r="B678" s="57"/>
      <c r="C678" s="58"/>
      <c r="F678" s="59"/>
    </row>
    <row r="679" spans="2:6" s="25" customFormat="1" x14ac:dyDescent="0.25">
      <c r="B679" s="57"/>
      <c r="C679" s="58"/>
      <c r="F679" s="59"/>
    </row>
    <row r="680" spans="2:6" s="25" customFormat="1" x14ac:dyDescent="0.25">
      <c r="B680" s="57"/>
      <c r="C680" s="58"/>
      <c r="F680" s="59"/>
    </row>
    <row r="681" spans="2:6" s="25" customFormat="1" x14ac:dyDescent="0.25">
      <c r="B681" s="57"/>
      <c r="C681" s="58"/>
      <c r="F681" s="59"/>
    </row>
    <row r="682" spans="2:6" s="25" customFormat="1" x14ac:dyDescent="0.25">
      <c r="B682" s="57"/>
      <c r="C682" s="58"/>
      <c r="F682" s="59"/>
    </row>
    <row r="683" spans="2:6" s="25" customFormat="1" x14ac:dyDescent="0.25">
      <c r="B683" s="57"/>
      <c r="C683" s="58"/>
      <c r="F683" s="59"/>
    </row>
  </sheetData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Chieppa</dc:creator>
  <cp:lastModifiedBy>Locicero Venera</cp:lastModifiedBy>
  <cp:lastPrinted>2019-03-20T09:03:16Z</cp:lastPrinted>
  <dcterms:created xsi:type="dcterms:W3CDTF">2017-07-27T11:00:19Z</dcterms:created>
  <dcterms:modified xsi:type="dcterms:W3CDTF">2019-03-20T09:03:30Z</dcterms:modified>
</cp:coreProperties>
</file>