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grosso\Desktop\"/>
    </mc:Choice>
  </mc:AlternateContent>
  <xr:revisionPtr revIDLastSave="0" documentId="13_ncr:1_{3B8A49AD-81DB-4064-BCD9-DD6E9D0CE140}" xr6:coauthVersionLast="45" xr6:coauthVersionMax="45" xr10:uidLastSave="{00000000-0000-0000-0000-000000000000}"/>
  <bookViews>
    <workbookView xWindow="28680" yWindow="1125" windowWidth="29040" windowHeight="15840" xr2:uid="{00000000-000D-0000-FFFF-FFFF00000000}"/>
  </bookViews>
  <sheets>
    <sheet name="Fabbisogni" sheetId="1" r:id="rId1"/>
  </sheets>
  <definedNames>
    <definedName name="_xlnm.Print_Titles" localSheetId="0">Fabbisogni!$4:$4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9" i="1" l="1"/>
  <c r="O50" i="1" s="1"/>
  <c r="N49" i="1"/>
  <c r="N50" i="1" s="1"/>
  <c r="M49" i="1"/>
  <c r="M50" i="1" s="1"/>
  <c r="L49" i="1"/>
  <c r="L50" i="1" s="1"/>
  <c r="I49" i="1"/>
  <c r="J49" i="1" s="1"/>
  <c r="P49" i="1" s="1"/>
  <c r="P50" i="1" s="1"/>
  <c r="O45" i="1"/>
  <c r="N45" i="1"/>
  <c r="M45" i="1"/>
  <c r="L45" i="1"/>
  <c r="I45" i="1"/>
  <c r="J45" i="1" s="1"/>
  <c r="P45" i="1" s="1"/>
  <c r="O44" i="1"/>
  <c r="N44" i="1"/>
  <c r="M44" i="1"/>
  <c r="L44" i="1"/>
  <c r="I44" i="1"/>
  <c r="J44" i="1" s="1"/>
  <c r="P44" i="1" s="1"/>
  <c r="O42" i="1"/>
  <c r="N42" i="1"/>
  <c r="M42" i="1"/>
  <c r="L42" i="1"/>
  <c r="I42" i="1"/>
  <c r="J42" i="1" s="1"/>
  <c r="P42" i="1" s="1"/>
  <c r="O41" i="1"/>
  <c r="N41" i="1"/>
  <c r="M41" i="1"/>
  <c r="L41" i="1"/>
  <c r="I41" i="1"/>
  <c r="J41" i="1" s="1"/>
  <c r="P41" i="1" s="1"/>
  <c r="P40" i="1"/>
  <c r="O36" i="1"/>
  <c r="N36" i="1"/>
  <c r="M36" i="1"/>
  <c r="L36" i="1"/>
  <c r="I36" i="1"/>
  <c r="J36" i="1" s="1"/>
  <c r="P36" i="1" s="1"/>
  <c r="O35" i="1"/>
  <c r="N35" i="1"/>
  <c r="M35" i="1"/>
  <c r="L35" i="1"/>
  <c r="I35" i="1"/>
  <c r="J35" i="1" s="1"/>
  <c r="P35" i="1" s="1"/>
  <c r="O34" i="1"/>
  <c r="N34" i="1"/>
  <c r="M34" i="1"/>
  <c r="L34" i="1"/>
  <c r="I34" i="1"/>
  <c r="J34" i="1" s="1"/>
  <c r="P34" i="1" s="1"/>
  <c r="O33" i="1"/>
  <c r="N33" i="1"/>
  <c r="M33" i="1"/>
  <c r="L33" i="1"/>
  <c r="I33" i="1"/>
  <c r="J33" i="1" s="1"/>
  <c r="P33" i="1" s="1"/>
  <c r="O32" i="1"/>
  <c r="N32" i="1"/>
  <c r="M32" i="1"/>
  <c r="L32" i="1"/>
  <c r="I32" i="1"/>
  <c r="J32" i="1" s="1"/>
  <c r="P32" i="1" s="1"/>
  <c r="O31" i="1"/>
  <c r="N31" i="1"/>
  <c r="M31" i="1"/>
  <c r="L31" i="1"/>
  <c r="I31" i="1"/>
  <c r="J31" i="1" s="1"/>
  <c r="P31" i="1" s="1"/>
  <c r="O30" i="1"/>
  <c r="N30" i="1"/>
  <c r="M30" i="1"/>
  <c r="L30" i="1"/>
  <c r="I30" i="1"/>
  <c r="J30" i="1" s="1"/>
  <c r="P30" i="1" s="1"/>
  <c r="O29" i="1"/>
  <c r="N29" i="1"/>
  <c r="M29" i="1"/>
  <c r="L29" i="1"/>
  <c r="I29" i="1"/>
  <c r="J29" i="1" s="1"/>
  <c r="P29" i="1" s="1"/>
  <c r="O28" i="1"/>
  <c r="N28" i="1"/>
  <c r="M28" i="1"/>
  <c r="L28" i="1"/>
  <c r="I28" i="1"/>
  <c r="J28" i="1" s="1"/>
  <c r="P28" i="1" s="1"/>
  <c r="O27" i="1"/>
  <c r="N27" i="1"/>
  <c r="M27" i="1"/>
  <c r="L27" i="1"/>
  <c r="I27" i="1"/>
  <c r="J27" i="1" s="1"/>
  <c r="P27" i="1" s="1"/>
  <c r="O26" i="1"/>
  <c r="N26" i="1"/>
  <c r="M26" i="1"/>
  <c r="L26" i="1"/>
  <c r="I26" i="1"/>
  <c r="J26" i="1" s="1"/>
  <c r="P26" i="1" s="1"/>
  <c r="O22" i="1"/>
  <c r="N22" i="1"/>
  <c r="M22" i="1"/>
  <c r="L22" i="1"/>
  <c r="I22" i="1"/>
  <c r="J22" i="1" s="1"/>
  <c r="P22" i="1" s="1"/>
  <c r="O21" i="1"/>
  <c r="O23" i="1" s="1"/>
  <c r="N21" i="1"/>
  <c r="M21" i="1"/>
  <c r="M23" i="1" s="1"/>
  <c r="L21" i="1"/>
  <c r="I21" i="1"/>
  <c r="J21" i="1" s="1"/>
  <c r="P21" i="1" s="1"/>
  <c r="O17" i="1"/>
  <c r="N17" i="1"/>
  <c r="M17" i="1"/>
  <c r="L17" i="1"/>
  <c r="I17" i="1"/>
  <c r="J17" i="1" s="1"/>
  <c r="P17" i="1" s="1"/>
  <c r="O16" i="1"/>
  <c r="N16" i="1"/>
  <c r="M16" i="1"/>
  <c r="L16" i="1"/>
  <c r="I16" i="1"/>
  <c r="J16" i="1" s="1"/>
  <c r="P16" i="1" s="1"/>
  <c r="O12" i="1"/>
  <c r="O13" i="1" s="1"/>
  <c r="N12" i="1"/>
  <c r="N13" i="1" s="1"/>
  <c r="M12" i="1"/>
  <c r="M13" i="1" s="1"/>
  <c r="L12" i="1"/>
  <c r="L13" i="1" s="1"/>
  <c r="I12" i="1"/>
  <c r="J12" i="1" s="1"/>
  <c r="P12" i="1" s="1"/>
  <c r="P13" i="1" s="1"/>
  <c r="O8" i="1"/>
  <c r="N8" i="1"/>
  <c r="M8" i="1"/>
  <c r="L8" i="1"/>
  <c r="I8" i="1"/>
  <c r="J8" i="1" s="1"/>
  <c r="P8" i="1" s="1"/>
  <c r="O7" i="1"/>
  <c r="N7" i="1"/>
  <c r="N9" i="1" s="1"/>
  <c r="M7" i="1"/>
  <c r="L7" i="1"/>
  <c r="L9" i="1" s="1"/>
  <c r="I7" i="1"/>
  <c r="J7" i="1" s="1"/>
  <c r="P7" i="1" s="1"/>
  <c r="O6" i="1"/>
  <c r="N6" i="1"/>
  <c r="M6" i="1"/>
  <c r="M9" i="1" s="1"/>
  <c r="L6" i="1"/>
  <c r="J6" i="1"/>
  <c r="P6" i="1" s="1"/>
  <c r="I6" i="1"/>
  <c r="O9" i="1" l="1"/>
  <c r="L18" i="1"/>
  <c r="N18" i="1"/>
  <c r="L23" i="1"/>
  <c r="L55" i="1" s="1"/>
  <c r="N23" i="1"/>
  <c r="M46" i="1"/>
  <c r="O46" i="1"/>
  <c r="P9" i="1"/>
  <c r="P46" i="1"/>
  <c r="M18" i="1"/>
  <c r="O18" i="1"/>
  <c r="P23" i="1"/>
  <c r="M37" i="1"/>
  <c r="O37" i="1"/>
  <c r="L37" i="1"/>
  <c r="N37" i="1"/>
  <c r="L46" i="1"/>
  <c r="N46" i="1"/>
  <c r="P18" i="1"/>
  <c r="P37" i="1"/>
  <c r="N55" i="1"/>
  <c r="M55" i="1" l="1"/>
  <c r="O55" i="1"/>
  <c r="P55" i="1"/>
</calcChain>
</file>

<file path=xl/sharedStrings.xml><?xml version="1.0" encoding="utf-8"?>
<sst xmlns="http://schemas.openxmlformats.org/spreadsheetml/2006/main" count="101" uniqueCount="85">
  <si>
    <t>Lotto</t>
  </si>
  <si>
    <t>CND</t>
  </si>
  <si>
    <t>Descrizione Prodotto</t>
  </si>
  <si>
    <t>Quantità asp (1 anno)</t>
  </si>
  <si>
    <t>san carlo (1 anno)</t>
  </si>
  <si>
    <t>asm\osp mt (1 anno)</t>
  </si>
  <si>
    <t>crob (1 anno)</t>
  </si>
  <si>
    <t>Quantità REGIONE (1 anno)</t>
  </si>
  <si>
    <t>Quantità REGIONE (5 anno)</t>
  </si>
  <si>
    <t>Prezzo Unitario (Base d'asta)</t>
  </si>
  <si>
    <t>Importo 5 anni asp</t>
  </si>
  <si>
    <t>Importo 5 anniSan Carlo</t>
  </si>
  <si>
    <t>Importo 5 anni asm\osp mt</t>
  </si>
  <si>
    <t>Importo 5 anni crob</t>
  </si>
  <si>
    <t>Importo 5 anni (Base d'asta)</t>
  </si>
  <si>
    <t xml:space="preserve"> </t>
  </si>
  <si>
    <t>T0101</t>
  </si>
  <si>
    <t xml:space="preserve">GUANTI CHIRURGICI IN LATTICE </t>
  </si>
  <si>
    <t xml:space="preserve">T01010101. </t>
  </si>
  <si>
    <t xml:space="preserve">  Guanti chirurgici in lattice con polvere lubrificante - misure dal 6 al 9, paia</t>
  </si>
  <si>
    <t>T01010102</t>
  </si>
  <si>
    <t>Guanti chirurgici in lattice senza polvere - Misure dal 6 al 9, paia</t>
  </si>
  <si>
    <t>Guanti chirurgici in nitrile - misure 6-6,5-7-7,5-8-8,5-9</t>
  </si>
  <si>
    <t>GUANTI GINECOLOGIA</t>
  </si>
  <si>
    <t>Guanti chirurgici in lattice per ginecologia, senza polvere lubrificante - Misure dal 6,5 al 8,5, paia</t>
  </si>
  <si>
    <t>GUANTI ORTOPEDIA</t>
  </si>
  <si>
    <t>Guanti chirurgici in lattice per ortopedia, senza polvere lubrificante - misure dal 6 al 9, paia</t>
  </si>
  <si>
    <t xml:space="preserve"> GUANTI CHIRURGICI IN LATTICE PER ORTOPEDIA CON  RIVESTIMENTO INTERNO SINTETICO - DEPOLVERATI -   senza polvere misure dal 6 al 9, paia</t>
  </si>
  <si>
    <t>GUANTI MICROCHIRURGIA</t>
  </si>
  <si>
    <t xml:space="preserve">GUANTI CHIRURGICI IN LATTICE ULTRASOTTILI PER MICROCHIRURGIA DEPOLVERATI - misure dal 6 al 9, paia </t>
  </si>
  <si>
    <t xml:space="preserve"> GUANTI CHIRURGICI IN LATTICE CON RIVESTIMENTO INTERNO SINTETICO - DEPOLVERATI -   COLORE CHIARO  Misure 6-6,5-7-7,5-8-8,5-9</t>
  </si>
  <si>
    <t>GUANTI NON CHIRURGICI SINTETICI</t>
  </si>
  <si>
    <t>T010201</t>
  </si>
  <si>
    <t xml:space="preserve">GUANTI  IN LATTICE NON CHIRURGICI NON STERILI - SENZA POLVERE LUBRIFICANTE CON POLSINO LUNGO - </t>
  </si>
  <si>
    <t xml:space="preserve">T01020201 </t>
  </si>
  <si>
    <t xml:space="preserve">GUANTI IN VINILE NON STERILI - CON POLVERE LUBRIFICANTE - </t>
  </si>
  <si>
    <t>GUANTI IN VINILE NON STERILI SENZA POLVERE LUBRIFICANTE</t>
  </si>
  <si>
    <t>GUANTI NON CHIRURGICI IN POLIETILENE</t>
  </si>
  <si>
    <t xml:space="preserve">T01020202 </t>
  </si>
  <si>
    <t xml:space="preserve">  GUANTI IN POLIETILENE NON STERILI  lunghi fino al polso, paia</t>
  </si>
  <si>
    <t xml:space="preserve">  GUANTI IN POLIETILENE STERILI  lunghi fino al polso, paia</t>
  </si>
  <si>
    <t xml:space="preserve">GUANTI NON CHIRURGICI  in nitrile non sterili con polvere lubrificante </t>
  </si>
  <si>
    <t xml:space="preserve">GUANTI NON CHIRURGICI in nitrile non sterili senza polvere lubrificante </t>
  </si>
  <si>
    <t xml:space="preserve">GUANTI NON CHIRURGICI  in nitrile non sterili senza polvere lubrificante EXTRA LUNGHI -  </t>
  </si>
  <si>
    <t>T010202</t>
  </si>
  <si>
    <t xml:space="preserve">GUANTI NON CHIRURGICI  in nitrile sterili senza polvere lubrificante EXTRA LUNGHI </t>
  </si>
  <si>
    <t>T0199</t>
  </si>
  <si>
    <t xml:space="preserve">  GUANTI IN FILO DI COTONE 100% DA SALA OPERATORIA. COLORI BIANCO O VERDE CON BORDINO CODICE COLORE -  non sterili n. 8 / 8,5 / 9 , paia Misure: 6-6,5-7-7,5-8-8,5-9.</t>
  </si>
  <si>
    <t>GUANTI PER MANIPOLAZIONE FARMACI ANTIBLASTICI</t>
  </si>
  <si>
    <t>Guanti di protezione in lattice per oncologia</t>
  </si>
  <si>
    <t>Non sterili</t>
  </si>
  <si>
    <t>Sterili, paia</t>
  </si>
  <si>
    <t>GUANTI SINTETICI, ESENTI DA PVC, TESTATI PER FARMACI  ANTIBLASTICI</t>
  </si>
  <si>
    <t>Non sterili, pezzo</t>
  </si>
  <si>
    <t>GUANTI ANTI-TAGLIO</t>
  </si>
  <si>
    <t>GUANTI ANTI-TAGLIO PER MANIPOLAZIONI ACCURATE Misure: 6-7-8-9-10</t>
  </si>
  <si>
    <t>ASP</t>
  </si>
  <si>
    <t>SAN CARLO</t>
  </si>
  <si>
    <t>ASM/OSP MT</t>
  </si>
  <si>
    <t>CROB</t>
  </si>
  <si>
    <t>TOTALE</t>
  </si>
  <si>
    <t>TOTALE GENERALE</t>
  </si>
  <si>
    <t>1.1</t>
  </si>
  <si>
    <t>1.2</t>
  </si>
  <si>
    <t>1.3</t>
  </si>
  <si>
    <t>3.1</t>
  </si>
  <si>
    <t>3.2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</si>
  <si>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</si>
  <si>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</si>
  <si>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</si>
  <si>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</si>
  <si>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</si>
  <si>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</si>
  <si>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</si>
  <si>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</si>
  <si>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</si>
  <si>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</si>
  <si>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</si>
  <si>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</si>
  <si>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</si>
  <si>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</si>
  <si>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</si>
  <si>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SUBLOTTO</t>
  </si>
  <si>
    <t>ALLEGATO 2</t>
  </si>
  <si>
    <t>Gara telematica mediante procedura aperta per l'affidamento della fornitura di guanti per le aziende sanitarie della Regione Basilicata per la durata di anni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</si>
</sst>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\-&quot;€&quot;\ #,##0.00"/>
    <numFmt numFmtId="165" formatCode="_-&quot;€&quot;\ * #,##0.00_-;\-&quot;€&quot;\ * #,##0.00_-;_-&quot;€&quot;\ * &quot;-&quot;??_-;_-@_-"/>
  </numFmts>
  <fonts count="1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/>
      <sz val="16"/>
      <color indexed="8"/>
      <name val="Calibri"/>
      <family val="2"/>
    </font>
    <font>
      <sz val="8"/>
      <name val="Calibri"/>
      <family val="2"/>
    </font>
    <font>
      <sz val="2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4" fillId="5" borderId="1" xfId="1" applyFont="1" applyFill="1" applyBorder="1" applyAlignment="1">
      <alignment horizontal="center" vertical="center" wrapText="1"/>
    </xf>
    <xf numFmtId="165" fontId="4" fillId="6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wrapText="1"/>
    </xf>
    <xf numFmtId="164" fontId="0" fillId="7" borderId="1" xfId="1" applyNumberFormat="1" applyFont="1" applyFill="1" applyBorder="1" applyAlignment="1">
      <alignment horizontal="center" vertical="center" wrapText="1"/>
    </xf>
    <xf numFmtId="165" fontId="0" fillId="7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0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5" fillId="0" borderId="0" xfId="0" applyFont="1"/>
    <xf numFmtId="0" fontId="7" fillId="0" borderId="0" xfId="0" applyFont="1"/>
    <xf numFmtId="165" fontId="7" fillId="0" borderId="0" xfId="0" applyNumberFormat="1" applyFont="1"/>
    <xf numFmtId="165" fontId="7" fillId="0" borderId="0" xfId="1" applyFont="1" applyBorder="1"/>
    <xf numFmtId="165" fontId="0" fillId="0" borderId="0" xfId="1" applyFont="1" applyBorder="1"/>
    <xf numFmtId="1" fontId="4" fillId="6" borderId="1" xfId="0" applyNumberFormat="1" applyFont="1" applyFill="1" applyBorder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/>
    </xf>
    <xf numFmtId="165" fontId="3" fillId="3" borderId="1" xfId="1" applyFont="1" applyFill="1" applyBorder="1" applyAlignment="1">
      <alignment horizontal="center" vertical="center"/>
    </xf>
    <xf numFmtId="165" fontId="3" fillId="4" borderId="1" xfId="1" applyFont="1" applyFill="1" applyBorder="1" applyAlignment="1">
      <alignment horizontal="center" vertical="center"/>
    </xf>
    <xf numFmtId="165" fontId="3" fillId="5" borderId="1" xfId="1" applyFont="1" applyFill="1" applyBorder="1" applyAlignment="1">
      <alignment horizontal="center" vertical="center"/>
    </xf>
    <xf numFmtId="165" fontId="3" fillId="6" borderId="1" xfId="1" applyFont="1" applyFill="1" applyBorder="1" applyAlignment="1">
      <alignment horizontal="center" vertical="center"/>
    </xf>
    <xf numFmtId="165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zoomScale="50" zoomScaleNormal="50" zoomScaleSheetLayoutView="3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F30" sqref="F30"/>
    </sheetView>
  </sheetViews>
  <sheetFormatPr defaultColWidth="9.140625" defaultRowHeight="18.75" x14ac:dyDescent="0.3"/>
  <cols>
    <col min="1" max="1" width="8.7109375" style="37" customWidth="1"/>
    <col min="2" max="2" width="17" style="38" customWidth="1"/>
    <col min="3" max="3" width="15.7109375" style="39" customWidth="1"/>
    <col min="4" max="4" width="68.7109375" style="39" customWidth="1"/>
    <col min="5" max="7" width="24.7109375" customWidth="1"/>
    <col min="8" max="8" width="24.7109375" style="40" customWidth="1"/>
    <col min="9" max="9" width="13.85546875" style="41" customWidth="1"/>
    <col min="10" max="10" width="16.28515625" style="41" customWidth="1"/>
    <col min="11" max="11" width="21.140625" style="42" customWidth="1"/>
    <col min="12" max="12" width="26.140625" style="42" customWidth="1"/>
    <col min="13" max="13" width="34.7109375" style="42" customWidth="1"/>
    <col min="14" max="14" width="27.85546875" style="42" customWidth="1"/>
    <col min="15" max="15" width="23.85546875" style="44" bestFit="1" customWidth="1"/>
    <col min="16" max="16" width="27.7109375" style="45" customWidth="1"/>
    <col min="17" max="17" width="4.7109375" customWidth="1"/>
    <col min="19" max="19" width="16.5703125" bestFit="1" customWidth="1"/>
    <col min="20" max="20" width="14.7109375" bestFit="1" customWidth="1"/>
  </cols>
  <sheetData>
    <row r="1" spans="1:17" ht="36" x14ac:dyDescent="0.55000000000000004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6" x14ac:dyDescent="0.55000000000000004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4" spans="1:17" s="9" customFormat="1" ht="63" x14ac:dyDescent="0.25">
      <c r="A4" s="1" t="s">
        <v>0</v>
      </c>
      <c r="B4" s="1" t="s">
        <v>82</v>
      </c>
      <c r="C4" s="1" t="s">
        <v>1</v>
      </c>
      <c r="D4" s="1" t="s">
        <v>2</v>
      </c>
      <c r="E4" s="2" t="s">
        <v>3</v>
      </c>
      <c r="F4" s="3" t="s">
        <v>4</v>
      </c>
      <c r="G4" s="4" t="s">
        <v>5</v>
      </c>
      <c r="H4" s="5" t="s">
        <v>6</v>
      </c>
      <c r="I4" s="6" t="s">
        <v>7</v>
      </c>
      <c r="J4" s="6" t="s">
        <v>8</v>
      </c>
      <c r="K4" s="6" t="s">
        <v>9</v>
      </c>
      <c r="L4" s="2" t="s">
        <v>10</v>
      </c>
      <c r="M4" s="3" t="s">
        <v>11</v>
      </c>
      <c r="N4" s="4" t="s">
        <v>12</v>
      </c>
      <c r="O4" s="7" t="s">
        <v>13</v>
      </c>
      <c r="P4" s="8" t="s">
        <v>14</v>
      </c>
      <c r="Q4"/>
    </row>
    <row r="5" spans="1:17" ht="21" x14ac:dyDescent="0.25">
      <c r="A5" s="10">
        <v>1</v>
      </c>
      <c r="B5" s="11"/>
      <c r="C5" s="12" t="s">
        <v>16</v>
      </c>
      <c r="D5" s="13" t="s">
        <v>17</v>
      </c>
      <c r="E5" s="12"/>
      <c r="F5" s="12"/>
      <c r="G5" s="12"/>
      <c r="H5" s="14"/>
      <c r="I5" s="15"/>
      <c r="J5" s="15"/>
      <c r="K5" s="16"/>
      <c r="L5" s="16"/>
      <c r="M5" s="16"/>
      <c r="N5" s="16"/>
      <c r="O5" s="17"/>
      <c r="P5" s="17"/>
    </row>
    <row r="6" spans="1:17" ht="31.5" customHeight="1" x14ac:dyDescent="0.25">
      <c r="A6" s="18"/>
      <c r="B6" s="18" t="s">
        <v>62</v>
      </c>
      <c r="C6" s="19" t="s">
        <v>18</v>
      </c>
      <c r="D6" s="20" t="s">
        <v>19</v>
      </c>
      <c r="E6" s="21">
        <v>10000</v>
      </c>
      <c r="F6" s="21">
        <v>400000</v>
      </c>
      <c r="G6" s="21"/>
      <c r="H6" s="21">
        <v>10000</v>
      </c>
      <c r="I6" s="22">
        <f t="shared" ref="I6:I8" si="0">SUM(E6:H6)</f>
        <v>420000</v>
      </c>
      <c r="J6" s="22">
        <f t="shared" ref="J6:J8" si="1">I6*5</f>
        <v>2100000</v>
      </c>
      <c r="K6" s="23">
        <v>0.4</v>
      </c>
      <c r="L6" s="23">
        <f t="shared" ref="L6:L8" si="2">E6*K6*5</f>
        <v>20000</v>
      </c>
      <c r="M6" s="23">
        <f t="shared" ref="M6:M8" si="3">F6*K6*5</f>
        <v>800000</v>
      </c>
      <c r="N6" s="23">
        <f t="shared" ref="N6:N8" si="4">G6*K6*5</f>
        <v>0</v>
      </c>
      <c r="O6" s="24">
        <f t="shared" ref="O6:O8" si="5">H6*K6*5</f>
        <v>20000</v>
      </c>
      <c r="P6" s="24">
        <f t="shared" ref="P6:P8" si="6">K6*J6</f>
        <v>840000</v>
      </c>
    </row>
    <row r="7" spans="1:17" ht="33" customHeight="1" x14ac:dyDescent="0.25">
      <c r="A7" s="18"/>
      <c r="B7" s="18" t="s">
        <v>63</v>
      </c>
      <c r="C7" s="19" t="s">
        <v>20</v>
      </c>
      <c r="D7" s="20" t="s">
        <v>21</v>
      </c>
      <c r="E7" s="21">
        <v>20000</v>
      </c>
      <c r="F7" s="21">
        <v>260000</v>
      </c>
      <c r="G7" s="21">
        <v>150000</v>
      </c>
      <c r="H7" s="21">
        <v>10000</v>
      </c>
      <c r="I7" s="22">
        <f t="shared" si="0"/>
        <v>440000</v>
      </c>
      <c r="J7" s="22">
        <f t="shared" si="1"/>
        <v>2200000</v>
      </c>
      <c r="K7" s="23">
        <v>0.4</v>
      </c>
      <c r="L7" s="23">
        <f t="shared" si="2"/>
        <v>40000</v>
      </c>
      <c r="M7" s="23">
        <f t="shared" si="3"/>
        <v>520000</v>
      </c>
      <c r="N7" s="23">
        <f t="shared" si="4"/>
        <v>300000</v>
      </c>
      <c r="O7" s="24">
        <f t="shared" si="5"/>
        <v>20000</v>
      </c>
      <c r="P7" s="24">
        <f t="shared" si="6"/>
        <v>880000</v>
      </c>
    </row>
    <row r="8" spans="1:17" x14ac:dyDescent="0.25">
      <c r="A8" s="18"/>
      <c r="B8" s="18" t="s">
        <v>64</v>
      </c>
      <c r="C8" s="19" t="s">
        <v>20</v>
      </c>
      <c r="D8" s="20" t="s">
        <v>22</v>
      </c>
      <c r="E8" s="21">
        <v>5000</v>
      </c>
      <c r="F8" s="21">
        <v>150000</v>
      </c>
      <c r="G8" s="21">
        <v>10000</v>
      </c>
      <c r="H8" s="21">
        <v>20000</v>
      </c>
      <c r="I8" s="22">
        <f t="shared" si="0"/>
        <v>185000</v>
      </c>
      <c r="J8" s="22">
        <f t="shared" si="1"/>
        <v>925000</v>
      </c>
      <c r="K8" s="23">
        <v>2</v>
      </c>
      <c r="L8" s="23">
        <f t="shared" si="2"/>
        <v>50000</v>
      </c>
      <c r="M8" s="23">
        <f t="shared" si="3"/>
        <v>1500000</v>
      </c>
      <c r="N8" s="23">
        <f t="shared" si="4"/>
        <v>100000</v>
      </c>
      <c r="O8" s="24">
        <f t="shared" si="5"/>
        <v>200000</v>
      </c>
      <c r="P8" s="24">
        <f t="shared" si="6"/>
        <v>1850000</v>
      </c>
    </row>
    <row r="9" spans="1:17" s="9" customFormat="1" ht="21" x14ac:dyDescent="0.25">
      <c r="A9" s="25"/>
      <c r="B9" s="26"/>
      <c r="C9" s="27"/>
      <c r="D9" s="28"/>
      <c r="E9" s="29"/>
      <c r="F9" s="29"/>
      <c r="G9" s="29"/>
      <c r="H9" s="29"/>
      <c r="I9" s="30"/>
      <c r="J9" s="30"/>
      <c r="K9" s="31"/>
      <c r="L9" s="32">
        <f>SUM(L6:L8)</f>
        <v>110000</v>
      </c>
      <c r="M9" s="32">
        <f>SUM(M6:M8)</f>
        <v>2820000</v>
      </c>
      <c r="N9" s="32">
        <f>SUM(N6:N8)</f>
        <v>400000</v>
      </c>
      <c r="O9" s="32">
        <f>SUM(O6:O8)</f>
        <v>240000</v>
      </c>
      <c r="P9" s="33">
        <f>SUM(P6:P8)</f>
        <v>3570000</v>
      </c>
      <c r="Q9"/>
    </row>
    <row r="10" spans="1:17" s="9" customFormat="1" ht="21" x14ac:dyDescent="0.25">
      <c r="A10" s="25"/>
      <c r="B10" s="26"/>
      <c r="C10" s="27"/>
      <c r="D10" s="28"/>
      <c r="E10" s="29"/>
      <c r="F10" s="29"/>
      <c r="G10" s="29"/>
      <c r="H10" s="29"/>
      <c r="I10" s="30"/>
      <c r="J10" s="30"/>
      <c r="K10" s="31"/>
      <c r="L10" s="32"/>
      <c r="M10" s="32"/>
      <c r="N10" s="32"/>
      <c r="O10" s="32"/>
      <c r="P10" s="33"/>
      <c r="Q10"/>
    </row>
    <row r="11" spans="1:17" ht="21" x14ac:dyDescent="0.25">
      <c r="A11" s="10">
        <v>2</v>
      </c>
      <c r="B11" s="11"/>
      <c r="C11" s="12"/>
      <c r="D11" s="13" t="s">
        <v>23</v>
      </c>
      <c r="E11" s="12"/>
      <c r="F11" s="12"/>
      <c r="G11" s="12"/>
      <c r="H11" s="14"/>
      <c r="I11" s="15"/>
      <c r="J11" s="15"/>
      <c r="K11" s="16"/>
      <c r="L11" s="16"/>
      <c r="M11" s="16"/>
      <c r="N11" s="16"/>
      <c r="O11" s="17"/>
      <c r="P11" s="17"/>
    </row>
    <row r="12" spans="1:17" ht="30" x14ac:dyDescent="0.25">
      <c r="A12" s="18"/>
      <c r="B12" s="18"/>
      <c r="C12" s="19" t="s">
        <v>20</v>
      </c>
      <c r="D12" s="20" t="s">
        <v>24</v>
      </c>
      <c r="E12" s="21">
        <v>5000</v>
      </c>
      <c r="F12" s="21">
        <v>3000</v>
      </c>
      <c r="G12" s="21">
        <v>1000</v>
      </c>
      <c r="H12" s="21">
        <v>0</v>
      </c>
      <c r="I12" s="22">
        <f t="shared" ref="I12:I21" si="7">SUM(E12:H12)</f>
        <v>9000</v>
      </c>
      <c r="J12" s="22">
        <f t="shared" ref="J12:J21" si="8">I12*5</f>
        <v>45000</v>
      </c>
      <c r="K12" s="23">
        <v>2.5</v>
      </c>
      <c r="L12" s="23">
        <f t="shared" ref="L12:L21" si="9">E12*K12*5</f>
        <v>62500</v>
      </c>
      <c r="M12" s="23">
        <f t="shared" ref="M12:M21" si="10">F12*K12*5</f>
        <v>37500</v>
      </c>
      <c r="N12" s="23">
        <f t="shared" ref="N12:N21" si="11">G12*K12*5</f>
        <v>12500</v>
      </c>
      <c r="O12" s="24">
        <f t="shared" ref="O12:O21" si="12">H12*K12*5</f>
        <v>0</v>
      </c>
      <c r="P12" s="24">
        <f t="shared" ref="P12:P21" si="13">K12*J12</f>
        <v>112500</v>
      </c>
    </row>
    <row r="13" spans="1:17" s="9" customFormat="1" ht="21" x14ac:dyDescent="0.25">
      <c r="A13" s="25"/>
      <c r="B13" s="26"/>
      <c r="C13" s="27"/>
      <c r="D13" s="28"/>
      <c r="E13" s="29"/>
      <c r="F13" s="29"/>
      <c r="G13" s="29"/>
      <c r="H13" s="29"/>
      <c r="I13" s="30"/>
      <c r="J13" s="30"/>
      <c r="K13" s="31"/>
      <c r="L13" s="32">
        <f>SUM(L12)</f>
        <v>62500</v>
      </c>
      <c r="M13" s="32">
        <f t="shared" ref="M13:O13" si="14">SUM(M12)</f>
        <v>37500</v>
      </c>
      <c r="N13" s="32">
        <f t="shared" si="14"/>
        <v>12500</v>
      </c>
      <c r="O13" s="32">
        <f t="shared" si="14"/>
        <v>0</v>
      </c>
      <c r="P13" s="33">
        <f>SUM(P12)</f>
        <v>112500</v>
      </c>
      <c r="Q13"/>
    </row>
    <row r="14" spans="1:17" s="9" customFormat="1" ht="21" x14ac:dyDescent="0.25">
      <c r="A14" s="25"/>
      <c r="B14" s="26"/>
      <c r="C14" s="27"/>
      <c r="D14" s="28"/>
      <c r="E14" s="29"/>
      <c r="F14" s="29"/>
      <c r="G14" s="29"/>
      <c r="H14" s="29"/>
      <c r="I14" s="30"/>
      <c r="J14" s="30"/>
      <c r="K14" s="31"/>
      <c r="L14" s="32"/>
      <c r="M14" s="32"/>
      <c r="N14" s="32"/>
      <c r="O14" s="32"/>
      <c r="P14" s="33"/>
      <c r="Q14"/>
    </row>
    <row r="15" spans="1:17" ht="21" x14ac:dyDescent="0.25">
      <c r="A15" s="10">
        <v>3</v>
      </c>
      <c r="B15" s="11"/>
      <c r="C15" s="12"/>
      <c r="D15" s="13" t="s">
        <v>25</v>
      </c>
      <c r="E15" s="34"/>
      <c r="F15" s="34"/>
      <c r="G15" s="34"/>
      <c r="H15" s="34"/>
      <c r="I15" s="35"/>
      <c r="J15" s="35"/>
      <c r="K15" s="16"/>
      <c r="L15" s="16"/>
      <c r="M15" s="16"/>
      <c r="N15" s="16"/>
      <c r="O15" s="17"/>
      <c r="P15" s="17"/>
    </row>
    <row r="16" spans="1:17" ht="30" x14ac:dyDescent="0.25">
      <c r="A16" s="18"/>
      <c r="B16" s="18" t="s">
        <v>65</v>
      </c>
      <c r="C16" s="19" t="s">
        <v>20</v>
      </c>
      <c r="D16" s="20" t="s">
        <v>26</v>
      </c>
      <c r="E16" s="21">
        <v>0</v>
      </c>
      <c r="F16" s="21">
        <v>6000</v>
      </c>
      <c r="G16" s="21">
        <v>10000</v>
      </c>
      <c r="H16" s="21">
        <v>0</v>
      </c>
      <c r="I16" s="22">
        <f t="shared" si="7"/>
        <v>16000</v>
      </c>
      <c r="J16" s="22">
        <f t="shared" si="8"/>
        <v>80000</v>
      </c>
      <c r="K16" s="23">
        <v>1.2</v>
      </c>
      <c r="L16" s="23">
        <f t="shared" si="9"/>
        <v>0</v>
      </c>
      <c r="M16" s="23">
        <f t="shared" si="10"/>
        <v>36000</v>
      </c>
      <c r="N16" s="23">
        <f t="shared" si="11"/>
        <v>60000</v>
      </c>
      <c r="O16" s="24">
        <f t="shared" si="12"/>
        <v>0</v>
      </c>
      <c r="P16" s="24">
        <f t="shared" si="13"/>
        <v>96000</v>
      </c>
    </row>
    <row r="17" spans="1:17" ht="30" x14ac:dyDescent="0.25">
      <c r="A17" s="18"/>
      <c r="B17" s="18" t="s">
        <v>66</v>
      </c>
      <c r="C17" s="19" t="s">
        <v>20</v>
      </c>
      <c r="D17" s="20" t="s">
        <v>27</v>
      </c>
      <c r="E17" s="21">
        <v>0</v>
      </c>
      <c r="F17" s="21">
        <v>6000</v>
      </c>
      <c r="G17" s="21">
        <v>1000</v>
      </c>
      <c r="H17" s="21">
        <v>0</v>
      </c>
      <c r="I17" s="22">
        <f t="shared" si="7"/>
        <v>7000</v>
      </c>
      <c r="J17" s="22">
        <f t="shared" si="8"/>
        <v>35000</v>
      </c>
      <c r="K17" s="23">
        <v>2</v>
      </c>
      <c r="L17" s="23">
        <f t="shared" si="9"/>
        <v>0</v>
      </c>
      <c r="M17" s="23">
        <f t="shared" si="10"/>
        <v>60000</v>
      </c>
      <c r="N17" s="23">
        <f t="shared" si="11"/>
        <v>10000</v>
      </c>
      <c r="O17" s="24">
        <f t="shared" si="12"/>
        <v>0</v>
      </c>
      <c r="P17" s="24">
        <f t="shared" si="13"/>
        <v>70000</v>
      </c>
    </row>
    <row r="18" spans="1:17" s="9" customFormat="1" ht="21" x14ac:dyDescent="0.25">
      <c r="A18" s="25"/>
      <c r="B18" s="26"/>
      <c r="C18" s="27"/>
      <c r="D18" s="28"/>
      <c r="E18" s="29"/>
      <c r="F18" s="29"/>
      <c r="G18" s="29"/>
      <c r="H18" s="29"/>
      <c r="I18" s="30"/>
      <c r="J18" s="30"/>
      <c r="K18" s="31"/>
      <c r="L18" s="32">
        <f>SUM(L16:L17)</f>
        <v>0</v>
      </c>
      <c r="M18" s="32">
        <f>SUM(M16:M17)</f>
        <v>96000</v>
      </c>
      <c r="N18" s="32">
        <f>SUM(N16:N17)</f>
        <v>70000</v>
      </c>
      <c r="O18" s="32">
        <f>SUM(O16:O17)</f>
        <v>0</v>
      </c>
      <c r="P18" s="33">
        <f>SUM(P16:P17)</f>
        <v>166000</v>
      </c>
      <c r="Q18"/>
    </row>
    <row r="19" spans="1:17" s="9" customFormat="1" ht="21" x14ac:dyDescent="0.25">
      <c r="A19" s="25"/>
      <c r="B19" s="26"/>
      <c r="C19" s="27"/>
      <c r="D19" s="28"/>
      <c r="E19" s="29"/>
      <c r="F19" s="29"/>
      <c r="G19" s="29"/>
      <c r="H19" s="29"/>
      <c r="I19" s="30"/>
      <c r="J19" s="30"/>
      <c r="K19" s="31"/>
      <c r="L19" s="32"/>
      <c r="M19" s="32"/>
      <c r="N19" s="32"/>
      <c r="O19" s="32"/>
      <c r="P19" s="33"/>
      <c r="Q19"/>
    </row>
    <row r="20" spans="1:17" ht="21" x14ac:dyDescent="0.25">
      <c r="A20" s="10">
        <v>4</v>
      </c>
      <c r="B20" s="11"/>
      <c r="C20" s="12"/>
      <c r="D20" s="13" t="s">
        <v>28</v>
      </c>
      <c r="E20" s="34"/>
      <c r="F20" s="34"/>
      <c r="G20" s="34"/>
      <c r="H20" s="34"/>
      <c r="I20" s="35"/>
      <c r="J20" s="35"/>
      <c r="K20" s="16"/>
      <c r="L20" s="16"/>
      <c r="M20" s="16"/>
      <c r="N20" s="16"/>
      <c r="O20" s="17"/>
      <c r="P20" s="17"/>
    </row>
    <row r="21" spans="1:17" ht="30" x14ac:dyDescent="0.25">
      <c r="A21" s="18"/>
      <c r="B21" s="18" t="s">
        <v>67</v>
      </c>
      <c r="C21" s="19" t="s">
        <v>20</v>
      </c>
      <c r="D21" s="20" t="s">
        <v>29</v>
      </c>
      <c r="E21" s="21">
        <v>2000</v>
      </c>
      <c r="F21" s="21">
        <v>6000</v>
      </c>
      <c r="G21" s="21">
        <v>10000</v>
      </c>
      <c r="H21" s="21">
        <v>0</v>
      </c>
      <c r="I21" s="22">
        <f t="shared" si="7"/>
        <v>18000</v>
      </c>
      <c r="J21" s="22">
        <f t="shared" si="8"/>
        <v>90000</v>
      </c>
      <c r="K21" s="23">
        <v>0.45</v>
      </c>
      <c r="L21" s="23">
        <f t="shared" si="9"/>
        <v>4500</v>
      </c>
      <c r="M21" s="23">
        <f t="shared" si="10"/>
        <v>13500</v>
      </c>
      <c r="N21" s="23">
        <f t="shared" si="11"/>
        <v>22500</v>
      </c>
      <c r="O21" s="24">
        <f t="shared" si="12"/>
        <v>0</v>
      </c>
      <c r="P21" s="24">
        <f t="shared" si="13"/>
        <v>40500</v>
      </c>
    </row>
    <row r="22" spans="1:17" ht="30" x14ac:dyDescent="0.25">
      <c r="A22" s="18"/>
      <c r="B22" s="18" t="s">
        <v>68</v>
      </c>
      <c r="C22" s="19" t="s">
        <v>20</v>
      </c>
      <c r="D22" s="20" t="s">
        <v>30</v>
      </c>
      <c r="E22" s="21">
        <v>20000</v>
      </c>
      <c r="F22" s="21">
        <v>200000</v>
      </c>
      <c r="G22" s="21">
        <v>1000</v>
      </c>
      <c r="H22" s="21">
        <v>30000</v>
      </c>
      <c r="I22" s="22">
        <f>SUM(E22:H22)</f>
        <v>251000</v>
      </c>
      <c r="J22" s="22">
        <f>I22*5</f>
        <v>1255000</v>
      </c>
      <c r="K22" s="23">
        <v>2</v>
      </c>
      <c r="L22" s="23">
        <f>E22*K22*5</f>
        <v>200000</v>
      </c>
      <c r="M22" s="23">
        <f>F22*K22*5</f>
        <v>2000000</v>
      </c>
      <c r="N22" s="23">
        <f>G22*K22*5</f>
        <v>10000</v>
      </c>
      <c r="O22" s="24">
        <f>H22*K22*5</f>
        <v>300000</v>
      </c>
      <c r="P22" s="24">
        <f>K22*J22</f>
        <v>2510000</v>
      </c>
    </row>
    <row r="23" spans="1:17" s="9" customFormat="1" ht="21" x14ac:dyDescent="0.25">
      <c r="A23" s="25"/>
      <c r="B23" s="26"/>
      <c r="C23" s="27"/>
      <c r="D23" s="28"/>
      <c r="E23" s="29"/>
      <c r="F23" s="29"/>
      <c r="G23" s="29"/>
      <c r="H23" s="29"/>
      <c r="I23" s="30"/>
      <c r="J23" s="30"/>
      <c r="K23" s="31"/>
      <c r="L23" s="32">
        <f>SUM(L21:L22)</f>
        <v>204500</v>
      </c>
      <c r="M23" s="32">
        <f>SUM(M21:M22)</f>
        <v>2013500</v>
      </c>
      <c r="N23" s="32">
        <f>SUM(N21:N22)</f>
        <v>32500</v>
      </c>
      <c r="O23" s="32">
        <f>SUM(O21:O22)</f>
        <v>300000</v>
      </c>
      <c r="P23" s="33">
        <f>SUM(P21:P22)</f>
        <v>2550500</v>
      </c>
      <c r="Q23"/>
    </row>
    <row r="24" spans="1:17" s="9" customFormat="1" ht="21" x14ac:dyDescent="0.25">
      <c r="A24" s="25"/>
      <c r="B24" s="26"/>
      <c r="C24" s="27"/>
      <c r="D24" s="28"/>
      <c r="E24" s="29"/>
      <c r="F24" s="29"/>
      <c r="G24" s="29"/>
      <c r="H24" s="29"/>
      <c r="I24" s="30"/>
      <c r="J24" s="30"/>
      <c r="K24" s="31"/>
      <c r="L24" s="32"/>
      <c r="M24" s="32"/>
      <c r="N24" s="32"/>
      <c r="O24" s="32"/>
      <c r="P24" s="33"/>
      <c r="Q24"/>
    </row>
    <row r="25" spans="1:17" ht="39" customHeight="1" x14ac:dyDescent="0.25">
      <c r="A25" s="10">
        <v>5</v>
      </c>
      <c r="B25" s="11"/>
      <c r="C25" s="12"/>
      <c r="D25" s="13" t="s">
        <v>31</v>
      </c>
      <c r="E25" s="34"/>
      <c r="F25" s="34"/>
      <c r="G25" s="34"/>
      <c r="H25" s="34"/>
      <c r="I25" s="35"/>
      <c r="J25" s="35"/>
      <c r="K25" s="16"/>
      <c r="L25" s="16"/>
      <c r="M25" s="16"/>
      <c r="N25" s="16"/>
      <c r="O25" s="17"/>
      <c r="P25" s="17"/>
    </row>
    <row r="26" spans="1:17" ht="30" x14ac:dyDescent="0.25">
      <c r="A26" s="18"/>
      <c r="B26" s="18" t="s">
        <v>69</v>
      </c>
      <c r="C26" s="19" t="s">
        <v>32</v>
      </c>
      <c r="D26" s="20" t="s">
        <v>33</v>
      </c>
      <c r="E26" s="21">
        <v>5000</v>
      </c>
      <c r="F26" s="21">
        <v>680000</v>
      </c>
      <c r="G26" s="21">
        <v>2000</v>
      </c>
      <c r="H26" s="21">
        <v>10000</v>
      </c>
      <c r="I26" s="22">
        <f>SUM(E26:H26)</f>
        <v>697000</v>
      </c>
      <c r="J26" s="22">
        <f>I26*5</f>
        <v>3485000</v>
      </c>
      <c r="K26" s="23">
        <v>0.5</v>
      </c>
      <c r="L26" s="23">
        <f>E26*K26*5</f>
        <v>12500</v>
      </c>
      <c r="M26" s="23">
        <f>F26*K26*5</f>
        <v>1700000</v>
      </c>
      <c r="N26" s="23">
        <f>G26*K26*5</f>
        <v>5000</v>
      </c>
      <c r="O26" s="24">
        <f>H26*K26*5</f>
        <v>25000</v>
      </c>
      <c r="P26" s="24">
        <f>K26*J26</f>
        <v>1742500</v>
      </c>
    </row>
    <row r="27" spans="1:17" ht="31.5" customHeight="1" x14ac:dyDescent="0.25">
      <c r="A27" s="18"/>
      <c r="B27" s="18" t="s">
        <v>70</v>
      </c>
      <c r="C27" s="19" t="s">
        <v>34</v>
      </c>
      <c r="D27" s="20" t="s">
        <v>35</v>
      </c>
      <c r="E27" s="21">
        <v>5000</v>
      </c>
      <c r="F27" s="21">
        <v>800000</v>
      </c>
      <c r="G27" s="21">
        <v>1000</v>
      </c>
      <c r="H27" s="21">
        <v>20000</v>
      </c>
      <c r="I27" s="22">
        <f t="shared" ref="I27:I36" si="15">SUM(E27:H27)</f>
        <v>826000</v>
      </c>
      <c r="J27" s="22">
        <f t="shared" ref="J27:J36" si="16">I27*5</f>
        <v>4130000</v>
      </c>
      <c r="K27" s="23">
        <v>0.06</v>
      </c>
      <c r="L27" s="23">
        <f t="shared" ref="L27:L36" si="17">E27*K27*5</f>
        <v>1500</v>
      </c>
      <c r="M27" s="23">
        <f t="shared" ref="M27:M36" si="18">F27*K27*5</f>
        <v>240000</v>
      </c>
      <c r="N27" s="23">
        <f t="shared" ref="N27:N36" si="19">G27*K27*5</f>
        <v>300</v>
      </c>
      <c r="O27" s="24">
        <f t="shared" ref="O27:O34" si="20">H27*K27*5</f>
        <v>6000</v>
      </c>
      <c r="P27" s="24">
        <f t="shared" ref="P27:P36" si="21">K27*J27</f>
        <v>247800</v>
      </c>
    </row>
    <row r="28" spans="1:17" ht="29.25" customHeight="1" x14ac:dyDescent="0.25">
      <c r="A28" s="18"/>
      <c r="B28" s="18" t="s">
        <v>71</v>
      </c>
      <c r="C28" s="19" t="s">
        <v>34</v>
      </c>
      <c r="D28" s="20" t="s">
        <v>36</v>
      </c>
      <c r="E28" s="21"/>
      <c r="F28" s="21">
        <v>600000</v>
      </c>
      <c r="G28" s="21">
        <v>15000</v>
      </c>
      <c r="H28" s="21">
        <v>200</v>
      </c>
      <c r="I28" s="22">
        <f t="shared" si="15"/>
        <v>615200</v>
      </c>
      <c r="J28" s="22">
        <f t="shared" si="16"/>
        <v>3076000</v>
      </c>
      <c r="K28" s="23">
        <v>0.1</v>
      </c>
      <c r="L28" s="23">
        <f t="shared" si="17"/>
        <v>0</v>
      </c>
      <c r="M28" s="23">
        <f t="shared" si="18"/>
        <v>300000</v>
      </c>
      <c r="N28" s="23">
        <f t="shared" si="19"/>
        <v>7500</v>
      </c>
      <c r="O28" s="24">
        <f t="shared" si="20"/>
        <v>100</v>
      </c>
      <c r="P28" s="24">
        <f t="shared" si="21"/>
        <v>307600</v>
      </c>
    </row>
    <row r="29" spans="1:17" x14ac:dyDescent="0.25">
      <c r="A29" s="18"/>
      <c r="B29" s="18" t="s">
        <v>72</v>
      </c>
      <c r="C29" s="19" t="s">
        <v>34</v>
      </c>
      <c r="D29" s="20" t="s">
        <v>37</v>
      </c>
      <c r="E29" s="21">
        <v>5000</v>
      </c>
      <c r="F29" s="21">
        <v>160000</v>
      </c>
      <c r="G29" s="21">
        <v>20000</v>
      </c>
      <c r="H29" s="21">
        <v>10000</v>
      </c>
      <c r="I29" s="22">
        <f t="shared" si="15"/>
        <v>195000</v>
      </c>
      <c r="J29" s="22">
        <f t="shared" si="16"/>
        <v>975000</v>
      </c>
      <c r="K29" s="23">
        <v>0.1</v>
      </c>
      <c r="L29" s="23">
        <f t="shared" si="17"/>
        <v>2500</v>
      </c>
      <c r="M29" s="23">
        <f t="shared" si="18"/>
        <v>80000</v>
      </c>
      <c r="N29" s="23">
        <f t="shared" si="19"/>
        <v>10000</v>
      </c>
      <c r="O29" s="24">
        <f t="shared" si="20"/>
        <v>5000</v>
      </c>
      <c r="P29" s="24">
        <f t="shared" si="21"/>
        <v>97500</v>
      </c>
    </row>
    <row r="30" spans="1:17" ht="30.75" customHeight="1" x14ac:dyDescent="0.25">
      <c r="A30" s="18"/>
      <c r="B30" s="18" t="s">
        <v>73</v>
      </c>
      <c r="C30" s="19" t="s">
        <v>38</v>
      </c>
      <c r="D30" s="20" t="s">
        <v>39</v>
      </c>
      <c r="E30" s="21">
        <v>1000</v>
      </c>
      <c r="F30" s="21">
        <v>60000</v>
      </c>
      <c r="G30" s="21">
        <v>5000</v>
      </c>
      <c r="H30" s="21">
        <v>0</v>
      </c>
      <c r="I30" s="22">
        <f t="shared" si="15"/>
        <v>66000</v>
      </c>
      <c r="J30" s="22">
        <f t="shared" si="16"/>
        <v>330000</v>
      </c>
      <c r="K30" s="23">
        <v>0.1</v>
      </c>
      <c r="L30" s="23">
        <f t="shared" si="17"/>
        <v>500</v>
      </c>
      <c r="M30" s="23">
        <f t="shared" si="18"/>
        <v>30000</v>
      </c>
      <c r="N30" s="23">
        <f t="shared" si="19"/>
        <v>2500</v>
      </c>
      <c r="O30" s="24">
        <f t="shared" si="20"/>
        <v>0</v>
      </c>
      <c r="P30" s="24">
        <f t="shared" si="21"/>
        <v>33000</v>
      </c>
    </row>
    <row r="31" spans="1:17" ht="32.25" customHeight="1" x14ac:dyDescent="0.25">
      <c r="A31" s="18"/>
      <c r="B31" s="18" t="s">
        <v>74</v>
      </c>
      <c r="C31" s="19" t="s">
        <v>38</v>
      </c>
      <c r="D31" s="20" t="s">
        <v>40</v>
      </c>
      <c r="E31" s="21">
        <v>10000</v>
      </c>
      <c r="F31" s="21">
        <v>60000</v>
      </c>
      <c r="G31" s="21">
        <v>3000</v>
      </c>
      <c r="H31" s="21">
        <v>0</v>
      </c>
      <c r="I31" s="22">
        <f t="shared" si="15"/>
        <v>73000</v>
      </c>
      <c r="J31" s="22">
        <f t="shared" si="16"/>
        <v>365000</v>
      </c>
      <c r="K31" s="23">
        <v>0.25</v>
      </c>
      <c r="L31" s="23">
        <f t="shared" si="17"/>
        <v>12500</v>
      </c>
      <c r="M31" s="23">
        <f t="shared" si="18"/>
        <v>75000</v>
      </c>
      <c r="N31" s="23">
        <f t="shared" si="19"/>
        <v>3750</v>
      </c>
      <c r="O31" s="24">
        <f t="shared" si="20"/>
        <v>0</v>
      </c>
      <c r="P31" s="24">
        <f t="shared" si="21"/>
        <v>91250</v>
      </c>
    </row>
    <row r="32" spans="1:17" ht="35.25" customHeight="1" x14ac:dyDescent="0.25">
      <c r="A32" s="18"/>
      <c r="B32" s="18" t="s">
        <v>75</v>
      </c>
      <c r="C32" s="19" t="s">
        <v>38</v>
      </c>
      <c r="D32" s="20" t="s">
        <v>41</v>
      </c>
      <c r="E32" s="21">
        <v>150000</v>
      </c>
      <c r="F32" s="21">
        <v>60000</v>
      </c>
      <c r="G32" s="21">
        <v>0</v>
      </c>
      <c r="H32" s="21">
        <v>0</v>
      </c>
      <c r="I32" s="22">
        <f t="shared" si="15"/>
        <v>210000</v>
      </c>
      <c r="J32" s="22">
        <f t="shared" si="16"/>
        <v>1050000</v>
      </c>
      <c r="K32" s="23">
        <v>7.0000000000000007E-2</v>
      </c>
      <c r="L32" s="23">
        <f t="shared" si="17"/>
        <v>52500.000000000007</v>
      </c>
      <c r="M32" s="23">
        <f t="shared" si="18"/>
        <v>21000</v>
      </c>
      <c r="N32" s="23">
        <f t="shared" si="19"/>
        <v>0</v>
      </c>
      <c r="O32" s="24">
        <f t="shared" si="20"/>
        <v>0</v>
      </c>
      <c r="P32" s="24">
        <f t="shared" si="21"/>
        <v>73500</v>
      </c>
    </row>
    <row r="33" spans="1:17" ht="31.5" customHeight="1" x14ac:dyDescent="0.25">
      <c r="A33" s="18"/>
      <c r="B33" s="18" t="s">
        <v>76</v>
      </c>
      <c r="C33" s="19" t="s">
        <v>38</v>
      </c>
      <c r="D33" s="20" t="s">
        <v>42</v>
      </c>
      <c r="E33" s="21">
        <v>150000</v>
      </c>
      <c r="F33" s="21">
        <v>60000</v>
      </c>
      <c r="G33" s="21">
        <v>4500000</v>
      </c>
      <c r="H33" s="21">
        <v>1500000</v>
      </c>
      <c r="I33" s="22">
        <f t="shared" si="15"/>
        <v>6210000</v>
      </c>
      <c r="J33" s="22">
        <f t="shared" si="16"/>
        <v>31050000</v>
      </c>
      <c r="K33" s="23">
        <v>0.04</v>
      </c>
      <c r="L33" s="23">
        <f t="shared" si="17"/>
        <v>30000</v>
      </c>
      <c r="M33" s="23">
        <f t="shared" si="18"/>
        <v>12000</v>
      </c>
      <c r="N33" s="23">
        <f t="shared" si="19"/>
        <v>900000</v>
      </c>
      <c r="O33" s="24">
        <f t="shared" si="20"/>
        <v>300000</v>
      </c>
      <c r="P33" s="24">
        <f t="shared" si="21"/>
        <v>1242000</v>
      </c>
    </row>
    <row r="34" spans="1:17" ht="30" x14ac:dyDescent="0.25">
      <c r="A34" s="18"/>
      <c r="B34" s="18" t="s">
        <v>77</v>
      </c>
      <c r="C34" s="19" t="s">
        <v>38</v>
      </c>
      <c r="D34" s="20" t="s">
        <v>43</v>
      </c>
      <c r="E34" s="21">
        <v>10000</v>
      </c>
      <c r="F34" s="21">
        <v>100000</v>
      </c>
      <c r="G34" s="21">
        <v>2000</v>
      </c>
      <c r="H34" s="21">
        <v>200</v>
      </c>
      <c r="I34" s="22">
        <f t="shared" si="15"/>
        <v>112200</v>
      </c>
      <c r="J34" s="22">
        <f t="shared" si="16"/>
        <v>561000</v>
      </c>
      <c r="K34" s="23">
        <v>0.1</v>
      </c>
      <c r="L34" s="23">
        <f t="shared" si="17"/>
        <v>5000</v>
      </c>
      <c r="M34" s="23">
        <f t="shared" si="18"/>
        <v>50000</v>
      </c>
      <c r="N34" s="23">
        <f t="shared" si="19"/>
        <v>1000</v>
      </c>
      <c r="O34" s="24">
        <f t="shared" si="20"/>
        <v>100</v>
      </c>
      <c r="P34" s="24">
        <f t="shared" si="21"/>
        <v>56100</v>
      </c>
    </row>
    <row r="35" spans="1:17" ht="30" x14ac:dyDescent="0.25">
      <c r="A35" s="18"/>
      <c r="B35" s="18" t="s">
        <v>78</v>
      </c>
      <c r="C35" s="19" t="s">
        <v>44</v>
      </c>
      <c r="D35" s="20" t="s">
        <v>45</v>
      </c>
      <c r="E35" s="21">
        <v>1000</v>
      </c>
      <c r="F35" s="21">
        <v>100000</v>
      </c>
      <c r="G35" s="21">
        <v>1000</v>
      </c>
      <c r="H35" s="21">
        <v>200</v>
      </c>
      <c r="I35" s="22">
        <f t="shared" si="15"/>
        <v>102200</v>
      </c>
      <c r="J35" s="22">
        <f t="shared" si="16"/>
        <v>511000</v>
      </c>
      <c r="K35" s="23">
        <v>0.2</v>
      </c>
      <c r="L35" s="23">
        <f t="shared" si="17"/>
        <v>1000</v>
      </c>
      <c r="M35" s="23">
        <f t="shared" si="18"/>
        <v>100000</v>
      </c>
      <c r="N35" s="23">
        <f t="shared" si="19"/>
        <v>1000</v>
      </c>
      <c r="O35" s="24">
        <f>H35*K35*5</f>
        <v>200</v>
      </c>
      <c r="P35" s="24">
        <f t="shared" si="21"/>
        <v>102200</v>
      </c>
    </row>
    <row r="36" spans="1:17" ht="45" x14ac:dyDescent="0.25">
      <c r="A36" s="18"/>
      <c r="B36" s="18" t="s">
        <v>79</v>
      </c>
      <c r="C36" s="19" t="s">
        <v>46</v>
      </c>
      <c r="D36" s="20" t="s">
        <v>47</v>
      </c>
      <c r="E36" s="21">
        <v>1000</v>
      </c>
      <c r="F36" s="21">
        <v>3000</v>
      </c>
      <c r="G36" s="21">
        <v>3000</v>
      </c>
      <c r="H36" s="21">
        <v>400</v>
      </c>
      <c r="I36" s="22">
        <f t="shared" si="15"/>
        <v>7400</v>
      </c>
      <c r="J36" s="22">
        <f t="shared" si="16"/>
        <v>37000</v>
      </c>
      <c r="K36" s="23">
        <v>0.6</v>
      </c>
      <c r="L36" s="23">
        <f t="shared" si="17"/>
        <v>3000</v>
      </c>
      <c r="M36" s="23">
        <f t="shared" si="18"/>
        <v>9000</v>
      </c>
      <c r="N36" s="23">
        <f t="shared" si="19"/>
        <v>9000</v>
      </c>
      <c r="O36" s="24">
        <f>H36*K36*5</f>
        <v>1200</v>
      </c>
      <c r="P36" s="24">
        <f t="shared" si="21"/>
        <v>22200</v>
      </c>
    </row>
    <row r="37" spans="1:17" s="9" customFormat="1" ht="21" x14ac:dyDescent="0.25">
      <c r="A37" s="25"/>
      <c r="B37" s="26"/>
      <c r="C37" s="27"/>
      <c r="D37" s="28"/>
      <c r="E37" s="29"/>
      <c r="F37" s="29"/>
      <c r="G37" s="29"/>
      <c r="H37" s="29"/>
      <c r="I37" s="30"/>
      <c r="J37" s="30"/>
      <c r="K37" s="31"/>
      <c r="L37" s="32">
        <f>SUM(L26:L36)</f>
        <v>121000</v>
      </c>
      <c r="M37" s="32">
        <f>SUM(M26:M36)</f>
        <v>2617000</v>
      </c>
      <c r="N37" s="32">
        <f>SUM(N26:N36)</f>
        <v>940050</v>
      </c>
      <c r="O37" s="32">
        <f>SUM(O26:O36)</f>
        <v>337600</v>
      </c>
      <c r="P37" s="33">
        <f>SUM(P26:P36)</f>
        <v>4015650</v>
      </c>
      <c r="Q37"/>
    </row>
    <row r="38" spans="1:17" s="9" customFormat="1" ht="21" x14ac:dyDescent="0.25">
      <c r="A38" s="25"/>
      <c r="B38" s="26"/>
      <c r="C38" s="27"/>
      <c r="D38" s="28"/>
      <c r="E38" s="29"/>
      <c r="F38" s="29"/>
      <c r="G38" s="29"/>
      <c r="H38" s="29"/>
      <c r="I38" s="30"/>
      <c r="J38" s="30"/>
      <c r="K38" s="31"/>
      <c r="L38" s="32"/>
      <c r="M38" s="32"/>
      <c r="N38" s="32"/>
      <c r="O38" s="32"/>
      <c r="P38" s="33"/>
      <c r="Q38"/>
    </row>
    <row r="39" spans="1:17" ht="42" x14ac:dyDescent="0.25">
      <c r="A39" s="10">
        <v>6</v>
      </c>
      <c r="B39" s="11"/>
      <c r="C39" s="12"/>
      <c r="D39" s="13" t="s">
        <v>48</v>
      </c>
      <c r="E39" s="12"/>
      <c r="F39" s="12"/>
      <c r="G39" s="12"/>
      <c r="H39" s="14"/>
      <c r="I39" s="15"/>
      <c r="J39" s="15"/>
      <c r="K39" s="16"/>
      <c r="L39" s="16"/>
      <c r="M39" s="16"/>
      <c r="N39" s="16"/>
      <c r="O39" s="17"/>
      <c r="P39" s="17"/>
    </row>
    <row r="40" spans="1:17" x14ac:dyDescent="0.25">
      <c r="A40" s="18"/>
      <c r="B40" s="18" t="s">
        <v>80</v>
      </c>
      <c r="C40" s="19" t="s">
        <v>46</v>
      </c>
      <c r="D40" s="20" t="s">
        <v>49</v>
      </c>
      <c r="E40" s="21"/>
      <c r="F40" s="21"/>
      <c r="G40" s="21"/>
      <c r="H40" s="21"/>
      <c r="I40" s="36"/>
      <c r="J40" s="36"/>
      <c r="K40" s="23"/>
      <c r="L40" s="23"/>
      <c r="M40" s="23"/>
      <c r="N40" s="23"/>
      <c r="O40" s="24"/>
      <c r="P40" s="24">
        <f>K40*J40</f>
        <v>0</v>
      </c>
    </row>
    <row r="41" spans="1:17" x14ac:dyDescent="0.25">
      <c r="A41" s="18"/>
      <c r="B41" s="18"/>
      <c r="C41" s="19"/>
      <c r="D41" s="19" t="s">
        <v>50</v>
      </c>
      <c r="E41" s="21">
        <v>0</v>
      </c>
      <c r="F41" s="21">
        <v>6000</v>
      </c>
      <c r="G41" s="21">
        <v>1000</v>
      </c>
      <c r="H41" s="21">
        <v>40000</v>
      </c>
      <c r="I41" s="22">
        <f t="shared" ref="I41:I42" si="22">SUM(E41:H41)</f>
        <v>47000</v>
      </c>
      <c r="J41" s="22">
        <f t="shared" ref="J41:J42" si="23">I41*5</f>
        <v>235000</v>
      </c>
      <c r="K41" s="23">
        <v>1.4</v>
      </c>
      <c r="L41" s="23">
        <f t="shared" ref="L41:L42" si="24">E41*K41*5</f>
        <v>0</v>
      </c>
      <c r="M41" s="23">
        <f t="shared" ref="M41:M42" si="25">F41*K41*5</f>
        <v>42000</v>
      </c>
      <c r="N41" s="23">
        <f t="shared" ref="N41:N42" si="26">G41*K41*5</f>
        <v>7000</v>
      </c>
      <c r="O41" s="24">
        <f>H41*K41*5</f>
        <v>280000</v>
      </c>
      <c r="P41" s="24">
        <f>K41*J41</f>
        <v>329000</v>
      </c>
    </row>
    <row r="42" spans="1:17" x14ac:dyDescent="0.25">
      <c r="A42" s="18"/>
      <c r="B42" s="18"/>
      <c r="C42" s="19"/>
      <c r="D42" s="19" t="s">
        <v>51</v>
      </c>
      <c r="E42" s="21">
        <v>0</v>
      </c>
      <c r="F42" s="21">
        <v>2000</v>
      </c>
      <c r="G42" s="21">
        <v>5000</v>
      </c>
      <c r="H42" s="21">
        <v>1000</v>
      </c>
      <c r="I42" s="22">
        <f t="shared" si="22"/>
        <v>8000</v>
      </c>
      <c r="J42" s="22">
        <f t="shared" si="23"/>
        <v>40000</v>
      </c>
      <c r="K42" s="23">
        <v>1.4</v>
      </c>
      <c r="L42" s="23">
        <f t="shared" si="24"/>
        <v>0</v>
      </c>
      <c r="M42" s="23">
        <f t="shared" si="25"/>
        <v>14000</v>
      </c>
      <c r="N42" s="23">
        <f t="shared" si="26"/>
        <v>35000</v>
      </c>
      <c r="O42" s="24">
        <f>H42*K42*5</f>
        <v>7000</v>
      </c>
      <c r="P42" s="24">
        <f>K42*J42</f>
        <v>56000</v>
      </c>
    </row>
    <row r="43" spans="1:17" ht="33" customHeight="1" x14ac:dyDescent="0.25">
      <c r="A43" s="18"/>
      <c r="B43" s="18" t="s">
        <v>81</v>
      </c>
      <c r="C43" s="19" t="s">
        <v>46</v>
      </c>
      <c r="D43" s="20" t="s">
        <v>52</v>
      </c>
      <c r="E43" s="21"/>
      <c r="F43" s="21"/>
      <c r="G43" s="21" t="s">
        <v>15</v>
      </c>
      <c r="H43" s="21"/>
      <c r="I43" s="36"/>
      <c r="J43" s="36"/>
      <c r="K43" s="23"/>
      <c r="L43" s="23"/>
      <c r="M43" s="23"/>
      <c r="N43" s="23"/>
      <c r="O43" s="24"/>
      <c r="P43" s="24"/>
    </row>
    <row r="44" spans="1:17" x14ac:dyDescent="0.25">
      <c r="A44" s="18"/>
      <c r="B44" s="18"/>
      <c r="C44" s="19"/>
      <c r="D44" s="19" t="s">
        <v>53</v>
      </c>
      <c r="E44" s="21">
        <v>0</v>
      </c>
      <c r="F44" s="21">
        <v>10000</v>
      </c>
      <c r="G44" s="21">
        <v>100</v>
      </c>
      <c r="H44" s="21">
        <v>20000</v>
      </c>
      <c r="I44" s="22">
        <f t="shared" ref="I44:I49" si="27">SUM(E44:H44)</f>
        <v>30100</v>
      </c>
      <c r="J44" s="22">
        <f t="shared" ref="J44:J49" si="28">I44*5</f>
        <v>150500</v>
      </c>
      <c r="K44" s="23">
        <v>1.2</v>
      </c>
      <c r="L44" s="23">
        <f t="shared" ref="L44:L49" si="29">E44*K44*5</f>
        <v>0</v>
      </c>
      <c r="M44" s="23">
        <f t="shared" ref="M44:M49" si="30">F44*K44*5</f>
        <v>60000</v>
      </c>
      <c r="N44" s="23">
        <f t="shared" ref="N44:N49" si="31">G44*K44*5</f>
        <v>600</v>
      </c>
      <c r="O44" s="24">
        <f>H44*K44*5</f>
        <v>120000</v>
      </c>
      <c r="P44" s="24">
        <f>K44*J44</f>
        <v>180600</v>
      </c>
    </row>
    <row r="45" spans="1:17" x14ac:dyDescent="0.25">
      <c r="A45" s="18"/>
      <c r="B45" s="18"/>
      <c r="C45" s="19"/>
      <c r="D45" s="19" t="s">
        <v>51</v>
      </c>
      <c r="E45" s="21">
        <v>0</v>
      </c>
      <c r="F45" s="21">
        <v>25000</v>
      </c>
      <c r="G45" s="21">
        <v>3000</v>
      </c>
      <c r="H45" s="21">
        <v>10000</v>
      </c>
      <c r="I45" s="22">
        <f t="shared" si="27"/>
        <v>38000</v>
      </c>
      <c r="J45" s="22">
        <f t="shared" si="28"/>
        <v>190000</v>
      </c>
      <c r="K45" s="23">
        <v>1.4</v>
      </c>
      <c r="L45" s="23">
        <f t="shared" si="29"/>
        <v>0</v>
      </c>
      <c r="M45" s="23">
        <f t="shared" si="30"/>
        <v>175000</v>
      </c>
      <c r="N45" s="23">
        <f t="shared" si="31"/>
        <v>21000</v>
      </c>
      <c r="O45" s="24">
        <f>H45*K45*5</f>
        <v>70000</v>
      </c>
      <c r="P45" s="24">
        <f>K45*J45</f>
        <v>266000</v>
      </c>
    </row>
    <row r="46" spans="1:17" s="9" customFormat="1" ht="21" x14ac:dyDescent="0.25">
      <c r="A46" s="25"/>
      <c r="B46" s="26"/>
      <c r="C46" s="27"/>
      <c r="D46" s="28"/>
      <c r="E46" s="29"/>
      <c r="F46" s="29"/>
      <c r="G46" s="29"/>
      <c r="H46" s="29"/>
      <c r="I46" s="30"/>
      <c r="J46" s="30"/>
      <c r="K46" s="31"/>
      <c r="L46" s="32">
        <f>SUM(L40:L45)</f>
        <v>0</v>
      </c>
      <c r="M46" s="32">
        <f>SUM(M40:M45)</f>
        <v>291000</v>
      </c>
      <c r="N46" s="32">
        <f>SUM(N40:N45)</f>
        <v>63600</v>
      </c>
      <c r="O46" s="32">
        <f>SUM(O40:O45)</f>
        <v>477000</v>
      </c>
      <c r="P46" s="33">
        <f>SUM(P40:P45)</f>
        <v>831600</v>
      </c>
      <c r="Q46"/>
    </row>
    <row r="47" spans="1:17" s="9" customFormat="1" ht="21" x14ac:dyDescent="0.25">
      <c r="A47" s="25"/>
      <c r="B47" s="26"/>
      <c r="C47" s="27"/>
      <c r="D47" s="28"/>
      <c r="E47" s="29"/>
      <c r="F47" s="29"/>
      <c r="G47" s="29"/>
      <c r="H47" s="29"/>
      <c r="I47" s="30"/>
      <c r="J47" s="30"/>
      <c r="K47" s="31"/>
      <c r="L47" s="32"/>
      <c r="M47" s="32"/>
      <c r="N47" s="32"/>
      <c r="O47" s="32"/>
      <c r="P47" s="33"/>
      <c r="Q47"/>
    </row>
    <row r="48" spans="1:17" ht="21" x14ac:dyDescent="0.25">
      <c r="A48" s="10">
        <v>7</v>
      </c>
      <c r="B48" s="11"/>
      <c r="C48" s="12"/>
      <c r="D48" s="13" t="s">
        <v>54</v>
      </c>
      <c r="E48" s="12"/>
      <c r="F48" s="12"/>
      <c r="G48" s="12"/>
      <c r="H48" s="14"/>
      <c r="I48" s="15"/>
      <c r="J48" s="15"/>
      <c r="K48" s="16"/>
      <c r="L48" s="16"/>
      <c r="M48" s="16"/>
      <c r="N48" s="16"/>
      <c r="O48" s="17"/>
      <c r="P48" s="17"/>
    </row>
    <row r="49" spans="1:19" ht="31.5" customHeight="1" x14ac:dyDescent="0.25">
      <c r="A49" s="18"/>
      <c r="B49" s="18"/>
      <c r="C49" s="19" t="s">
        <v>46</v>
      </c>
      <c r="D49" s="20" t="s">
        <v>55</v>
      </c>
      <c r="E49" s="21">
        <v>500</v>
      </c>
      <c r="F49" s="21">
        <v>1000</v>
      </c>
      <c r="G49" s="21">
        <v>50</v>
      </c>
      <c r="H49" s="21">
        <v>100</v>
      </c>
      <c r="I49" s="22">
        <f t="shared" si="27"/>
        <v>1650</v>
      </c>
      <c r="J49" s="22">
        <f t="shared" si="28"/>
        <v>8250</v>
      </c>
      <c r="K49" s="23">
        <v>22</v>
      </c>
      <c r="L49" s="23">
        <f t="shared" si="29"/>
        <v>55000</v>
      </c>
      <c r="M49" s="23">
        <f t="shared" si="30"/>
        <v>110000</v>
      </c>
      <c r="N49" s="23">
        <f t="shared" si="31"/>
        <v>5500</v>
      </c>
      <c r="O49" s="24">
        <f>H49*K49*5</f>
        <v>11000</v>
      </c>
      <c r="P49" s="24">
        <f>K49*J49</f>
        <v>181500</v>
      </c>
    </row>
    <row r="50" spans="1:19" s="9" customFormat="1" ht="21" x14ac:dyDescent="0.25">
      <c r="A50" s="25"/>
      <c r="B50" s="26"/>
      <c r="C50" s="27"/>
      <c r="D50" s="28"/>
      <c r="E50" s="29"/>
      <c r="F50" s="29"/>
      <c r="G50" s="29"/>
      <c r="H50" s="29"/>
      <c r="I50" s="30"/>
      <c r="J50" s="30"/>
      <c r="K50" s="31"/>
      <c r="L50" s="32">
        <f t="shared" ref="L50:O50" si="32">SUM(L49)</f>
        <v>55000</v>
      </c>
      <c r="M50" s="32">
        <f t="shared" si="32"/>
        <v>110000</v>
      </c>
      <c r="N50" s="32">
        <f t="shared" si="32"/>
        <v>5500</v>
      </c>
      <c r="O50" s="32">
        <f t="shared" si="32"/>
        <v>11000</v>
      </c>
      <c r="P50" s="33">
        <f>SUM(P49)</f>
        <v>181500</v>
      </c>
      <c r="Q50"/>
    </row>
    <row r="51" spans="1:19" s="9" customFormat="1" ht="21" x14ac:dyDescent="0.25">
      <c r="A51" s="25"/>
      <c r="B51" s="26"/>
      <c r="C51" s="27"/>
      <c r="D51" s="28"/>
      <c r="E51" s="29"/>
      <c r="F51" s="29"/>
      <c r="G51" s="29"/>
      <c r="H51" s="29"/>
      <c r="I51" s="30"/>
      <c r="J51" s="30"/>
      <c r="K51" s="31"/>
      <c r="L51" s="32"/>
      <c r="M51" s="32"/>
      <c r="N51" s="32"/>
      <c r="O51" s="32"/>
      <c r="P51" s="33"/>
      <c r="Q51"/>
    </row>
    <row r="52" spans="1:19" x14ac:dyDescent="0.3">
      <c r="L52" s="43"/>
      <c r="M52" s="43"/>
      <c r="N52" s="43"/>
    </row>
    <row r="53" spans="1:19" x14ac:dyDescent="0.3">
      <c r="L53" s="43"/>
      <c r="M53" s="43"/>
      <c r="N53" s="43"/>
      <c r="O53" s="43"/>
    </row>
    <row r="54" spans="1:19" ht="21" x14ac:dyDescent="0.3">
      <c r="L54" s="2" t="s">
        <v>56</v>
      </c>
      <c r="M54" s="3" t="s">
        <v>57</v>
      </c>
      <c r="N54" s="4" t="s">
        <v>58</v>
      </c>
      <c r="O54" s="5" t="s">
        <v>59</v>
      </c>
      <c r="P54" s="46" t="s">
        <v>60</v>
      </c>
    </row>
    <row r="55" spans="1:19" ht="21" x14ac:dyDescent="0.3">
      <c r="J55" s="53" t="s">
        <v>61</v>
      </c>
      <c r="K55" s="54"/>
      <c r="L55" s="47">
        <f>L50+L46+L37+L23+L18+L13+L9</f>
        <v>553000</v>
      </c>
      <c r="M55" s="48">
        <f>M50+M46+M37+M23+M18+M13+M9</f>
        <v>7985000</v>
      </c>
      <c r="N55" s="49">
        <f>N50+N46+N37+N23+N18+N13+N9</f>
        <v>1524150</v>
      </c>
      <c r="O55" s="50">
        <f>O50+O46+O37+O23+O18+O13+O9</f>
        <v>1365600</v>
      </c>
      <c r="P55" s="51">
        <f>P50+P46+P37+P23+P18+P13+P9</f>
        <v>11427750</v>
      </c>
      <c r="S55" s="45"/>
    </row>
    <row r="56" spans="1:19" x14ac:dyDescent="0.3">
      <c r="S56" s="52"/>
    </row>
    <row r="57" spans="1:19" x14ac:dyDescent="0.3">
      <c r="S57" s="45"/>
    </row>
    <row r="58" spans="1:19" x14ac:dyDescent="0.3">
      <c r="J58" s="44"/>
      <c r="K58" s="44"/>
      <c r="L58" s="44"/>
      <c r="M58" s="44"/>
      <c r="N58" s="44"/>
      <c r="P58" s="44"/>
      <c r="S58" s="45"/>
    </row>
    <row r="59" spans="1:19" x14ac:dyDescent="0.3">
      <c r="J59" s="44"/>
      <c r="K59" s="44"/>
      <c r="L59" s="44"/>
      <c r="M59" s="44"/>
      <c r="N59" s="44"/>
      <c r="P59" s="44"/>
    </row>
    <row r="60" spans="1:19" x14ac:dyDescent="0.3">
      <c r="J60" s="44"/>
      <c r="K60" s="44"/>
      <c r="L60" s="44"/>
      <c r="M60" s="44"/>
      <c r="N60" s="44"/>
      <c r="P60" s="44"/>
    </row>
    <row r="61" spans="1:19" x14ac:dyDescent="0.3">
      <c r="L61" s="44"/>
      <c r="M61" s="44"/>
      <c r="N61" s="44"/>
      <c r="P61" s="44"/>
      <c r="S61" s="52"/>
    </row>
    <row r="62" spans="1:19" x14ac:dyDescent="0.3">
      <c r="L62" s="44"/>
      <c r="M62" s="44"/>
      <c r="N62" s="44"/>
      <c r="P62" s="44"/>
      <c r="S62" s="45"/>
    </row>
    <row r="63" spans="1:19" x14ac:dyDescent="0.3">
      <c r="S63" s="52"/>
    </row>
  </sheetData>
  <sheetProtection algorithmName="SHA-512" hashValue="DdlrtWo4+DL2QRyHLho2Xx/zJTraVRnAoC/3M7P103bQlwgoqL7gsK0EB+pRa0bYthftNwN0S7d9LS+9UqsrIw==" saltValue="sqQvWvBdfoLmPIQETu5moA==" spinCount="100000" sheet="1" objects="1" scenarios="1"/>
  <mergeCells count="3">
    <mergeCell ref="J55:K55"/>
    <mergeCell ref="A1:P1"/>
    <mergeCell ref="A2:P2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Fabbisogni</vt:lpstr>
      <vt:lpstr>Fabbisogni!Titoli_stampa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Grosso Simone</dc:creator>
  <cp:lastModifiedBy>Grosso Simone</cp:lastModifiedBy>
  <cp:lastPrinted>2019-11-07T12:00:40Z</cp:lastPrinted>
  <dcterms:created xsi:type="dcterms:W3CDTF">2019-11-04T09:23:37Z</dcterms:created>
  <dcterms:modified xsi:type="dcterms:W3CDTF">2019-12-18T08:14:58Z</dcterms:modified>
</cp:coreProperties>
</file>