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9200" windowHeight="11355"/>
  </bookViews>
  <sheets>
    <sheet name="Lotto 1" sheetId="2" r:id="rId1"/>
  </sheets>
  <definedNames>
    <definedName name="_xlnm.Print_Titles" localSheetId="0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2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0" i="2"/>
  <c r="H131" i="2" l="1"/>
  <c r="J131" i="2" s="1"/>
  <c r="H130" i="2"/>
  <c r="J130" i="2" s="1"/>
  <c r="H129" i="2"/>
  <c r="J129" i="2" s="1"/>
  <c r="H128" i="2"/>
  <c r="J128" i="2" s="1"/>
  <c r="J127" i="2"/>
  <c r="H126" i="2"/>
  <c r="J126" i="2" s="1"/>
  <c r="J125" i="2"/>
  <c r="J124" i="2"/>
  <c r="I123" i="2"/>
  <c r="H123" i="2"/>
  <c r="H122" i="2"/>
  <c r="J122" i="2" s="1"/>
  <c r="H121" i="2"/>
  <c r="J121" i="2" s="1"/>
  <c r="H120" i="2"/>
  <c r="J120" i="2" s="1"/>
  <c r="H119" i="2"/>
  <c r="J119" i="2" s="1"/>
  <c r="H118" i="2"/>
  <c r="J118" i="2" s="1"/>
  <c r="H117" i="2"/>
  <c r="J117" i="2" s="1"/>
  <c r="H116" i="2"/>
  <c r="J116" i="2" s="1"/>
  <c r="H115" i="2"/>
  <c r="J115" i="2" s="1"/>
  <c r="H114" i="2"/>
  <c r="J114" i="2" s="1"/>
  <c r="H113" i="2"/>
  <c r="J113" i="2" s="1"/>
  <c r="H112" i="2"/>
  <c r="J112" i="2" s="1"/>
  <c r="H111" i="2"/>
  <c r="J111" i="2" s="1"/>
  <c r="H110" i="2"/>
  <c r="J110" i="2" s="1"/>
  <c r="H109" i="2"/>
  <c r="J109" i="2" s="1"/>
  <c r="H108" i="2"/>
  <c r="J108" i="2" s="1"/>
  <c r="H107" i="2"/>
  <c r="J107" i="2" s="1"/>
  <c r="H106" i="2"/>
  <c r="J106" i="2" s="1"/>
  <c r="H105" i="2"/>
  <c r="J105" i="2" s="1"/>
  <c r="H104" i="2"/>
  <c r="J104" i="2" s="1"/>
  <c r="H103" i="2"/>
  <c r="J103" i="2" s="1"/>
  <c r="H102" i="2"/>
  <c r="J102" i="2" s="1"/>
  <c r="H101" i="2"/>
  <c r="J101" i="2" s="1"/>
  <c r="H100" i="2"/>
  <c r="J100" i="2" s="1"/>
  <c r="H99" i="2"/>
  <c r="J99" i="2" s="1"/>
  <c r="H98" i="2"/>
  <c r="J98" i="2" s="1"/>
  <c r="H97" i="2"/>
  <c r="J97" i="2" s="1"/>
  <c r="H96" i="2"/>
  <c r="J96" i="2" s="1"/>
  <c r="H95" i="2"/>
  <c r="J95" i="2" s="1"/>
  <c r="H94" i="2"/>
  <c r="J94" i="2" s="1"/>
  <c r="I93" i="2"/>
  <c r="H93" i="2"/>
  <c r="H92" i="2"/>
  <c r="J92" i="2" s="1"/>
  <c r="H91" i="2"/>
  <c r="J91" i="2" s="1"/>
  <c r="H90" i="2"/>
  <c r="J90" i="2" s="1"/>
  <c r="H89" i="2"/>
  <c r="J89" i="2" s="1"/>
  <c r="I88" i="2"/>
  <c r="H88" i="2"/>
  <c r="I87" i="2"/>
  <c r="H87" i="2"/>
  <c r="I86" i="2"/>
  <c r="H86" i="2"/>
  <c r="H85" i="2"/>
  <c r="J85" i="2" s="1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H77" i="2"/>
  <c r="J77" i="2" s="1"/>
  <c r="H76" i="2"/>
  <c r="J76" i="2" s="1"/>
  <c r="H75" i="2"/>
  <c r="J75" i="2" s="1"/>
  <c r="I74" i="2"/>
  <c r="H74" i="2"/>
  <c r="H73" i="2"/>
  <c r="J73" i="2" s="1"/>
  <c r="I72" i="2"/>
  <c r="H72" i="2"/>
  <c r="I71" i="2"/>
  <c r="H71" i="2"/>
  <c r="I70" i="2"/>
  <c r="H70" i="2"/>
  <c r="I69" i="2"/>
  <c r="H69" i="2"/>
  <c r="H68" i="2"/>
  <c r="J68" i="2" s="1"/>
  <c r="I67" i="2"/>
  <c r="H67" i="2"/>
  <c r="I66" i="2"/>
  <c r="H66" i="2"/>
  <c r="I65" i="2"/>
  <c r="H65" i="2"/>
  <c r="H64" i="2"/>
  <c r="J64" i="2" s="1"/>
  <c r="H63" i="2"/>
  <c r="J63" i="2" s="1"/>
  <c r="I62" i="2"/>
  <c r="H62" i="2"/>
  <c r="H61" i="2"/>
  <c r="J61" i="2" s="1"/>
  <c r="H60" i="2"/>
  <c r="J60" i="2" s="1"/>
  <c r="H59" i="2"/>
  <c r="J59" i="2" s="1"/>
  <c r="H58" i="2"/>
  <c r="J58" i="2" s="1"/>
  <c r="H57" i="2"/>
  <c r="J57" i="2" s="1"/>
  <c r="H56" i="2"/>
  <c r="J56" i="2" s="1"/>
  <c r="H55" i="2"/>
  <c r="J55" i="2" s="1"/>
  <c r="H54" i="2"/>
  <c r="J54" i="2" s="1"/>
  <c r="H53" i="2"/>
  <c r="J53" i="2" s="1"/>
  <c r="H52" i="2"/>
  <c r="J52" i="2" s="1"/>
  <c r="H51" i="2"/>
  <c r="J51" i="2" s="1"/>
  <c r="H50" i="2"/>
  <c r="J50" i="2" s="1"/>
  <c r="I49" i="2"/>
  <c r="H49" i="2"/>
  <c r="I48" i="2"/>
  <c r="H48" i="2"/>
  <c r="H47" i="2"/>
  <c r="J47" i="2" s="1"/>
  <c r="H46" i="2"/>
  <c r="J46" i="2" s="1"/>
  <c r="H45" i="2"/>
  <c r="J45" i="2" s="1"/>
  <c r="H44" i="2"/>
  <c r="J44" i="2" s="1"/>
  <c r="H43" i="2"/>
  <c r="J43" i="2" s="1"/>
  <c r="H42" i="2"/>
  <c r="J42" i="2" s="1"/>
  <c r="H41" i="2"/>
  <c r="J41" i="2" s="1"/>
  <c r="H40" i="2"/>
  <c r="J40" i="2" s="1"/>
  <c r="H39" i="2"/>
  <c r="J39" i="2" s="1"/>
  <c r="H38" i="2"/>
  <c r="J38" i="2" s="1"/>
  <c r="H37" i="2"/>
  <c r="J37" i="2" s="1"/>
  <c r="H36" i="2"/>
  <c r="J36" i="2" s="1"/>
  <c r="H35" i="2"/>
  <c r="J35" i="2" s="1"/>
  <c r="H34" i="2"/>
  <c r="J34" i="2" s="1"/>
  <c r="H33" i="2"/>
  <c r="J33" i="2" s="1"/>
  <c r="H32" i="2"/>
  <c r="J32" i="2" s="1"/>
  <c r="H31" i="2"/>
  <c r="J31" i="2" s="1"/>
  <c r="H30" i="2"/>
  <c r="J30" i="2" s="1"/>
  <c r="H29" i="2"/>
  <c r="J29" i="2" s="1"/>
  <c r="H28" i="2"/>
  <c r="J28" i="2" s="1"/>
  <c r="H27" i="2"/>
  <c r="J27" i="2" s="1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0" i="2"/>
  <c r="J10" i="2" s="1"/>
  <c r="J65" i="2" l="1"/>
  <c r="J70" i="2"/>
  <c r="J72" i="2"/>
  <c r="J80" i="2"/>
  <c r="J66" i="2"/>
  <c r="J62" i="2"/>
  <c r="J71" i="2"/>
  <c r="J88" i="2"/>
  <c r="J84" i="2"/>
  <c r="J87" i="2"/>
  <c r="J123" i="2"/>
  <c r="J86" i="2"/>
  <c r="J48" i="2"/>
  <c r="J81" i="2"/>
  <c r="J79" i="2"/>
  <c r="J49" i="2"/>
  <c r="J74" i="2"/>
  <c r="J78" i="2"/>
  <c r="J83" i="2"/>
  <c r="J93" i="2"/>
  <c r="J67" i="2"/>
  <c r="J69" i="2"/>
  <c r="J82" i="2"/>
  <c r="J132" i="2" l="1"/>
</calcChain>
</file>

<file path=xl/sharedStrings.xml><?xml version="1.0" encoding="utf-8"?>
<sst xmlns="http://schemas.openxmlformats.org/spreadsheetml/2006/main" count="388" uniqueCount="161">
  <si>
    <t>PROCEDURA APERTA TELEMATICA PER LA FORNITURA DI BENI DI CONSUMO OCCORRENTI ALL’AGENZIA REGIONALE PER LA PROTEZIONE DELL’AMBIENTE DELLA BASILICATA (ARPAB)</t>
  </si>
  <si>
    <t>LOTTO 1 - MATERIALE PER LABORATORIO DI MICROBIOLOGIA</t>
  </si>
  <si>
    <t>PIASTRE TERRENI DISIDRATATI Coliformi tot + E.coli (NPS - ENDO)</t>
  </si>
  <si>
    <t>PIASTRE TERRENI DISIDRATATI Coliformi fecali (NPS m-FC)</t>
  </si>
  <si>
    <t>PIASTRE TERRENI DISIDRATATI Streptococchi fecali (NPS - Azide)</t>
  </si>
  <si>
    <t>PIASTRE TERRENI DISIDRATATI C.B.T (NPS Yeast Extract)</t>
  </si>
  <si>
    <t>PIASTRE TERRENI DISIDRATATI Lieviti e muffe (NPS Sabouraud)</t>
  </si>
  <si>
    <t>PIASTRE TERRENI DISIDRATATI Salmonella (NPS - Bismuto Solfito)</t>
  </si>
  <si>
    <t>Tamponi sterili senza terreno di trasporto</t>
  </si>
  <si>
    <t>SODIO BISELENITE</t>
  </si>
  <si>
    <t xml:space="preserve">m- Endo Agar les piastre da 60 mm </t>
  </si>
  <si>
    <t>TBX - Piastre da 60 mm</t>
  </si>
  <si>
    <t xml:space="preserve">TBX  Flaconi da 100 ml </t>
  </si>
  <si>
    <t xml:space="preserve">m-CP Agar piastre da 60 mm </t>
  </si>
  <si>
    <t xml:space="preserve">Slanetz bartley Agar -Piastre da 60 mm </t>
  </si>
  <si>
    <t>Streptococcal KF + TTC Agar piastre da 60 mm</t>
  </si>
  <si>
    <t xml:space="preserve">Pseudomonas CN  Agar -Piastre da 60 mm </t>
  </si>
  <si>
    <t xml:space="preserve">Cetrimide agar flaconi da 100 ml </t>
  </si>
  <si>
    <t xml:space="preserve">Baird Parker Agar -Piastre da 60 mm </t>
  </si>
  <si>
    <t xml:space="preserve">m-Faecal Agar piastre da 60 mm </t>
  </si>
  <si>
    <t xml:space="preserve">SPS Agar -Piastre da 60 mm  </t>
  </si>
  <si>
    <t>SPS tubi da 10 ml</t>
  </si>
  <si>
    <t>SPS flaconi da 100 ml</t>
  </si>
  <si>
    <t>Sabouraud Agar  Flaconi da 100 ml</t>
  </si>
  <si>
    <t xml:space="preserve">Sabouraud Agar piastre da 60 mm </t>
  </si>
  <si>
    <t>Plate Count Agar - Bottiglie  da 100 ml</t>
  </si>
  <si>
    <t xml:space="preserve">Plate Count Agar - Bottiglie da 200 ml </t>
  </si>
  <si>
    <t xml:space="preserve">SS Agar - Piastre da 90 mm </t>
  </si>
  <si>
    <t xml:space="preserve">GVPC Agar - Piastre da 90 mm  </t>
  </si>
  <si>
    <t xml:space="preserve">BCYE senza Cisteina - Piastre da 90 mm </t>
  </si>
  <si>
    <t xml:space="preserve">BCYE con Cisteina - Piastre da 90 mm </t>
  </si>
  <si>
    <t>SS Agar - Flaconi da 100 ml</t>
  </si>
  <si>
    <t xml:space="preserve">H2O Peptonata Tamp - Bottiglie da 100 ml </t>
  </si>
  <si>
    <t>Hectoen Enteric Agar piastre da 90 mm</t>
  </si>
  <si>
    <t xml:space="preserve">Selenite Cistina Brodo - Bottiglie da 100 ml </t>
  </si>
  <si>
    <t>TSA + Sheep blood 5%  – Piastre da 90 mm conf da 10</t>
  </si>
  <si>
    <t>m- Endo agar less disidratato da 500 gr</t>
  </si>
  <si>
    <t>Legionella CYE agar base disidratato da 500 gr</t>
  </si>
  <si>
    <t>Kit completo per test Ossidasi</t>
  </si>
  <si>
    <t>Kit completo per test Indolo</t>
  </si>
  <si>
    <t>Kit completo test Catalasi</t>
  </si>
  <si>
    <t>Kit completo per test rapido colorazione di Gram</t>
  </si>
  <si>
    <t>Test coagulasi vials</t>
  </si>
  <si>
    <t xml:space="preserve">Soluzione di ringer (compresse) </t>
  </si>
  <si>
    <t>Soluzione fisiologica sterile fl da 10 ml</t>
  </si>
  <si>
    <t>Triptone soya agar + neutralizzante piastre a contatto da 55 mm</t>
  </si>
  <si>
    <t xml:space="preserve">Tergitol + TTC agar da 60 mm </t>
  </si>
  <si>
    <t>GRAM COLOR KIT - Complete kit for bacteria Gram staining</t>
  </si>
  <si>
    <t>Sodio Idrossido 0,2 mol/litro</t>
  </si>
  <si>
    <t>Acido Rosolico</t>
  </si>
  <si>
    <t>HCL - KCL soluzione acida tamponata pH 2,2 conforme alla ISO 11731 pronta all'uso</t>
  </si>
  <si>
    <t>Ammoniaca  33 %</t>
  </si>
  <si>
    <t>Alcol Etilico Assoluto</t>
  </si>
  <si>
    <t>Indicatori di Sterilizzaione/ strisce per Autoclavi</t>
  </si>
  <si>
    <t>Slanetz bartley Agar</t>
  </si>
  <si>
    <t>Sabouraud Caf Agar</t>
  </si>
  <si>
    <t xml:space="preserve">Baird Parker Agar Base </t>
  </si>
  <si>
    <t>Nutrient Agar</t>
  </si>
  <si>
    <t>TBX Agar</t>
  </si>
  <si>
    <t>Clostridium Perfrigens agar base</t>
  </si>
  <si>
    <t>Supplemento per Clostridium Perfrigens TSC</t>
  </si>
  <si>
    <t>Kit completo per test agglutinazione al lattice identificazione sierogruppi Legionella</t>
  </si>
  <si>
    <t>Supplemento per Legionella GVPC</t>
  </si>
  <si>
    <t xml:space="preserve">Supplemento per Legionella BCYE without L-cysteine </t>
  </si>
  <si>
    <t xml:space="preserve">Supplemento per  100 ml di terreno Legionella BCYE L-cysteine </t>
  </si>
  <si>
    <t>Supplemento egg Yolk Tellurite emulsion</t>
  </si>
  <si>
    <t xml:space="preserve">Supplemento per  500 ml di terreno Legionella BCYE L-cysteine </t>
  </si>
  <si>
    <t>Sistema per identificazione Biochimica rapida per Enterobatteri completa di reagenti e E - Book</t>
  </si>
  <si>
    <t>Sistema di identificazione  Biochimica rapida per  Batteri Anaerobi completa di reagentie e E - Book</t>
  </si>
  <si>
    <t>Sistema di identificazione  immunocromatografico per Legionella completo di reagenti</t>
  </si>
  <si>
    <t>Tergitol+TTC</t>
  </si>
  <si>
    <t>Terreno  m-Faecal</t>
  </si>
  <si>
    <t>Terreno  Agar Bile Esculine</t>
  </si>
  <si>
    <t>Brodo all'acetamide</t>
  </si>
  <si>
    <t>Pseudomonas F</t>
  </si>
  <si>
    <t>Pseudomonas P</t>
  </si>
  <si>
    <t>Glicerolo, grado analitico</t>
  </si>
  <si>
    <t>Brian Hearth inf. Broth</t>
  </si>
  <si>
    <t>Gelatina incolore comp. x 1000 ml: Gelatina Difco gr 80, glicerina 99,5% ml 440 ,Fenolo Liquido ml 15 sol 85%, Acqua distillata ml 465</t>
  </si>
  <si>
    <t>Gelatina  con fucsina comp. x 1000 ml : gelatina Difco gr 80,Glicerina 99,5% ml 440, Fucsina Basica ml 1,5 ,Fenolo liquido sol.85% ml 15 , Acqua distillata ml 465</t>
  </si>
  <si>
    <t>Soluzione siliconica composizione per 1000 ml: Fluido siliconico 2.5000.000 cSt , carbonio tetracloruro</t>
  </si>
  <si>
    <t>nastro da campionamento aerobiologico pretagliato</t>
  </si>
  <si>
    <t>Fiale di spirulina essiccata per Daphnia  Magna e pre - test</t>
  </si>
  <si>
    <t>Ephippia di daphnia magna</t>
  </si>
  <si>
    <t>Sali per preparazione soluzione di diluizione - test daphnia magna - confezione completa ( KCL ; MgSO4x7H2O; NaHCO3 ; CaCl2x 2H2O - 10x 2 lt  ISO Medium)</t>
  </si>
  <si>
    <t>Kit completo per test Microcistina</t>
  </si>
  <si>
    <t xml:space="preserve">LAL Pyrotell test Gel- clot sens 0 </t>
  </si>
  <si>
    <t xml:space="preserve">LAL Pyrotell test Gel- clot sens 0.25 </t>
  </si>
  <si>
    <t>LAL Pyrotell test Gel- clot 0,2ml sens 0,03 EU/ml</t>
  </si>
  <si>
    <t>Acqua apirogena</t>
  </si>
  <si>
    <t xml:space="preserve"> Endotossina CSE 1x0,5μG</t>
  </si>
  <si>
    <t>Standard di torbidità MacFarland conf con 6 livelli di torbidità 0,5-1,0-2,0-3,0-4,0-5,0</t>
  </si>
  <si>
    <t>Reagente  per  determinazione per cloro libero residuo</t>
  </si>
  <si>
    <t>Indicatore di anaerobiosi per giara</t>
  </si>
  <si>
    <t>Piastre da contatto 55 mm GVPC + neutralizzante</t>
  </si>
  <si>
    <t>Piastre da contatto 55 mm SABOURAUD + neutralizzante</t>
  </si>
  <si>
    <t>Piastre da contatto 55 mm BPA+ neutralizzante</t>
  </si>
  <si>
    <t>Piastre da contatto 55 mm CETRIMIDE+ neutralizzante</t>
  </si>
  <si>
    <t>Alcool Isopropilico 99%</t>
  </si>
  <si>
    <t xml:space="preserve">Acetamide Broth </t>
  </si>
  <si>
    <t xml:space="preserve">Brillant Green Bile Broth </t>
  </si>
  <si>
    <t>Violet Red Bile Glucose</t>
  </si>
  <si>
    <t>Violet Red Bile Lactose</t>
  </si>
  <si>
    <t>Bile Esculin Azide</t>
  </si>
  <si>
    <t>Piastre multipozzetto per test Daphnia Magna</t>
  </si>
  <si>
    <t xml:space="preserve">Buste per anaerobiosi per giara da 3,5 lt </t>
  </si>
  <si>
    <t xml:space="preserve">Buste per anaerobiosi per giara da 2,5 lt </t>
  </si>
  <si>
    <t>Pompetta a tre vie capacità 10 ml</t>
  </si>
  <si>
    <t>Zavorre per beuteda 50 - 250 ml ; 200 - 500 ml ; 750 - 1500 ml</t>
  </si>
  <si>
    <t>Rampa  filtrante in accaiio a sei posti completa di supporti in acciaio 47 mm e guarnizioni</t>
  </si>
  <si>
    <t>Imbuti in acciaio per rampa filtrante autoclavabili capacità 500 ml</t>
  </si>
  <si>
    <t>Spatole in acciaio inox autoclavabili lunghezza 180 mm</t>
  </si>
  <si>
    <t>pompa per ossigenazione ISO medium</t>
  </si>
  <si>
    <t>Reattivo di Nessler</t>
  </si>
  <si>
    <t>Kit completo per test anatossina</t>
  </si>
  <si>
    <t xml:space="preserve">Asta telescopica lunghezza 175-600 cm corredata di 1 bicchiere in acciao 1000 ml, 1 bicchiere angolato in plastica 1000ml </t>
  </si>
  <si>
    <t>pinze in acciaio inox 18/8 per vetrini con punte curve piatte lunghezza totale 105 -115 mm circa</t>
  </si>
  <si>
    <t>Buste per autoclave 80x150 cm circa</t>
  </si>
  <si>
    <t>camere di sedimentazione di Uthermol completa e corredata di cilindro di 100ml   per analisi fitoplancton</t>
  </si>
  <si>
    <t>TTC  solution 0.125% Supplemento per Tergitol</t>
  </si>
  <si>
    <t>Sistema di identificazione biochimica rapida per pseudomonas completo di reagenti ed e-book</t>
  </si>
  <si>
    <t>Supplemento CFC (Cetrimide-Fucidin-Cephatlon) per Pseudomonas</t>
  </si>
  <si>
    <t>Materiali di consumo e sostanze di riferimento per l'implementazione e sviluppo di metodiche analitiche</t>
  </si>
  <si>
    <t xml:space="preserve"> Unità di misura </t>
  </si>
  <si>
    <t>pezzi</t>
  </si>
  <si>
    <t>grammi</t>
  </si>
  <si>
    <t>test</t>
  </si>
  <si>
    <t>cpr</t>
  </si>
  <si>
    <t>fiale</t>
  </si>
  <si>
    <t>ml</t>
  </si>
  <si>
    <t>metri</t>
  </si>
  <si>
    <t>flaconi</t>
  </si>
  <si>
    <t>conf.</t>
  </si>
  <si>
    <t>Litri</t>
  </si>
  <si>
    <t xml:space="preserve">Grammi </t>
  </si>
  <si>
    <t xml:space="preserve"> pezzi </t>
  </si>
  <si>
    <t>unità</t>
  </si>
  <si>
    <t>confezioni</t>
  </si>
  <si>
    <t>ALLEGATO B1 Lista forniture -LOTTO 1</t>
  </si>
  <si>
    <t>QUANTITÀ RICHIESTE ANNUALI</t>
  </si>
  <si>
    <t>DIPARTIMENTO POTENZA</t>
  </si>
  <si>
    <t>CRM</t>
  </si>
  <si>
    <t>DIPARTIMENTO MATERA</t>
  </si>
  <si>
    <t xml:space="preserve"> Descrizione prodotto </t>
  </si>
  <si>
    <t>LM PZ</t>
  </si>
  <si>
    <t>LM-MT</t>
  </si>
  <si>
    <t xml:space="preserve"> Qtà richiesta TOT</t>
  </si>
  <si>
    <t>Prezzo unitario</t>
  </si>
  <si>
    <t>TERRENI DISIDRATATI</t>
  </si>
  <si>
    <t>MATERIALE DI CONSUMO</t>
  </si>
  <si>
    <t>PIASTRE E FLACONI</t>
  </si>
  <si>
    <t>FLACONI</t>
  </si>
  <si>
    <t>ID</t>
  </si>
  <si>
    <t xml:space="preserve"> Metaprodotto </t>
  </si>
  <si>
    <t>Base d'asta annua</t>
  </si>
  <si>
    <t>Base d'asta biennale</t>
  </si>
  <si>
    <t>Prezzo unitario offerto</t>
  </si>
  <si>
    <t>Prezzo annuo offerto</t>
  </si>
  <si>
    <t>Prezzo biennale offerto</t>
  </si>
  <si>
    <t>SIMOG n. 7333619</t>
  </si>
  <si>
    <t>CIG: 7788963799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</si>
</sst>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2]\ * #,##0.00_-;\-[$€-2]\ * #,##0.00_-;_-[$€-2]\ * \-??_-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4"/>
      <color rgb="FF00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ill="0" applyBorder="0" applyAlignment="0" applyProtection="0"/>
    <xf numFmtId="0" fontId="6" fillId="2" borderId="4" applyNumberFormat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Fill="1" applyBorder="1" applyAlignment="1">
      <alignment horizontal="left"/>
    </xf>
    <xf numFmtId="44" fontId="4" fillId="0" borderId="1" xfId="3" applyFont="1" applyFill="1" applyBorder="1" applyAlignment="1">
      <alignment horizontal="center"/>
    </xf>
    <xf numFmtId="0" fontId="0" fillId="0" borderId="0" xfId="0" applyBorder="1"/>
    <xf numFmtId="0" fontId="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4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44" fontId="8" fillId="0" borderId="2" xfId="4" applyFont="1" applyFill="1" applyBorder="1" applyAlignment="1">
      <alignment horizontal="center" vertical="center" wrapText="1"/>
    </xf>
    <xf numFmtId="44" fontId="4" fillId="0" borderId="2" xfId="0" applyNumberFormat="1" applyFont="1" applyFill="1" applyBorder="1" applyAlignment="1">
      <alignment horizontal="center"/>
    </xf>
    <xf numFmtId="44" fontId="8" fillId="0" borderId="2" xfId="0" applyNumberFormat="1" applyFont="1" applyFill="1" applyBorder="1" applyAlignment="1">
      <alignment horizontal="center" vertical="center" wrapText="1"/>
    </xf>
    <xf numFmtId="44" fontId="4" fillId="0" borderId="2" xfId="2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44" fontId="1" fillId="0" borderId="1" xfId="0" applyNumberFormat="1" applyFont="1" applyFill="1" applyBorder="1" applyAlignment="1">
      <alignment horizontal="center"/>
    </xf>
    <xf numFmtId="44" fontId="1" fillId="0" borderId="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4" fontId="4" fillId="0" borderId="11" xfId="2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44" fontId="4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4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/>
  </cellXfs>
  <cellStyles count="5">
    <cellStyle name="Euro" xfId="1"/>
    <cellStyle name="Input" xfId="2" builtinId="20"/>
    <cellStyle name="Normale" xfId="0" builtinId="0"/>
    <cellStyle name="Valuta" xfId="4" builtinId="4"/>
    <cellStyle name="Valuta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2"/>
  <sheetViews>
    <sheetView tabSelected="1" zoomScaleNormal="100" workbookViewId="0">
      <pane ySplit="11" topLeftCell="A12" activePane="bottomLeft" state="frozen"/>
      <selection pane="bottomLeft" activeCell="C9" sqref="C9"/>
    </sheetView>
  </sheetViews>
  <sheetFormatPr defaultRowHeight="15.75" x14ac:dyDescent="0.25"/>
  <cols>
    <col min="1" max="1" width="3" style="11" bestFit="1" customWidth="1"/>
    <col min="2" max="2" width="28.140625" style="16" customWidth="1"/>
    <col min="3" max="3" width="154.85546875" style="21" bestFit="1" customWidth="1"/>
    <col min="4" max="4" width="10.42578125" style="11" bestFit="1" customWidth="1"/>
    <col min="5" max="5" width="26.5703125" style="11" bestFit="1" customWidth="1"/>
    <col min="6" max="6" width="31.7109375" style="7" bestFit="1" customWidth="1"/>
    <col min="7" max="7" width="25.7109375" style="11" bestFit="1" customWidth="1"/>
    <col min="8" max="8" width="14.140625" style="11" bestFit="1" customWidth="1"/>
    <col min="9" max="9" width="12.140625" style="11" bestFit="1" customWidth="1"/>
    <col min="10" max="10" width="19.42578125" style="8" bestFit="1" customWidth="1"/>
    <col min="11" max="11" width="17.42578125" style="31" customWidth="1"/>
    <col min="12" max="12" width="9.140625" style="30"/>
    <col min="13" max="13" width="14.5703125" style="30" bestFit="1" customWidth="1"/>
    <col min="14" max="129" width="9.140625" style="30"/>
    <col min="130" max="130" width="9.140625" style="28"/>
    <col min="131" max="16384" width="9.140625" style="11"/>
  </cols>
  <sheetData>
    <row r="1" spans="1:133" customFormat="1" ht="18.75" x14ac:dyDescent="0.25">
      <c r="B1" s="2" t="s">
        <v>0</v>
      </c>
      <c r="C1" s="1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</row>
    <row r="2" spans="1:133" customFormat="1" ht="15" customHeight="1" x14ac:dyDescent="0.3">
      <c r="B2" s="56" t="s">
        <v>159</v>
      </c>
      <c r="C2" s="1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</row>
    <row r="3" spans="1:133" customFormat="1" ht="18.75" x14ac:dyDescent="0.25">
      <c r="B3" s="2" t="s">
        <v>138</v>
      </c>
      <c r="C3" s="1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</row>
    <row r="4" spans="1:133" customFormat="1" ht="15" x14ac:dyDescent="0.25">
      <c r="B4" s="3"/>
      <c r="C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</row>
    <row r="5" spans="1:133" customFormat="1" ht="15" customHeight="1" x14ac:dyDescent="0.3">
      <c r="B5" s="1" t="s">
        <v>1</v>
      </c>
      <c r="C5" s="19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</row>
    <row r="6" spans="1:133" customFormat="1" ht="15" customHeight="1" x14ac:dyDescent="0.3">
      <c r="B6" s="1" t="s">
        <v>160</v>
      </c>
      <c r="C6" s="1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</row>
    <row r="7" spans="1:133" x14ac:dyDescent="0.25">
      <c r="A7" s="7"/>
      <c r="B7" s="4"/>
      <c r="C7" s="20"/>
      <c r="D7" s="7"/>
      <c r="E7" s="8"/>
      <c r="F7" s="9" t="s">
        <v>139</v>
      </c>
      <c r="G7" s="10"/>
      <c r="H7" s="10"/>
      <c r="I7" s="10"/>
      <c r="J7" s="10"/>
      <c r="K7" s="33"/>
      <c r="L7" s="29"/>
      <c r="M7" s="29"/>
      <c r="N7" s="29"/>
      <c r="O7" s="29"/>
      <c r="P7" s="29"/>
      <c r="Q7" s="29"/>
      <c r="R7" s="29"/>
    </row>
    <row r="8" spans="1:133" ht="15" customHeight="1" x14ac:dyDescent="0.25">
      <c r="A8" s="7"/>
      <c r="B8" s="4"/>
      <c r="C8" s="20"/>
      <c r="D8" s="7"/>
      <c r="E8" s="12" t="s">
        <v>140</v>
      </c>
      <c r="F8" s="13" t="s">
        <v>141</v>
      </c>
      <c r="G8" s="12" t="s">
        <v>142</v>
      </c>
      <c r="H8" s="7"/>
      <c r="I8" s="7"/>
      <c r="J8" s="23"/>
      <c r="K8" s="11"/>
    </row>
    <row r="9" spans="1:133" s="51" customFormat="1" ht="63" x14ac:dyDescent="0.25">
      <c r="A9" s="50" t="s">
        <v>152</v>
      </c>
      <c r="B9" s="50" t="s">
        <v>153</v>
      </c>
      <c r="C9" s="50" t="s">
        <v>143</v>
      </c>
      <c r="D9" s="50" t="s">
        <v>123</v>
      </c>
      <c r="E9" s="50" t="s">
        <v>144</v>
      </c>
      <c r="F9" s="50" t="s">
        <v>141</v>
      </c>
      <c r="G9" s="50" t="s">
        <v>145</v>
      </c>
      <c r="H9" s="50" t="s">
        <v>146</v>
      </c>
      <c r="I9" s="50" t="s">
        <v>147</v>
      </c>
      <c r="J9" s="24" t="s">
        <v>154</v>
      </c>
      <c r="K9" s="24" t="s">
        <v>155</v>
      </c>
      <c r="L9" s="54" t="s">
        <v>156</v>
      </c>
      <c r="M9" s="54" t="s">
        <v>157</v>
      </c>
      <c r="N9" s="54" t="s">
        <v>158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3"/>
    </row>
    <row r="10" spans="1:133" ht="15" customHeight="1" x14ac:dyDescent="0.25">
      <c r="A10" s="7"/>
      <c r="B10" s="4" t="s">
        <v>148</v>
      </c>
      <c r="C10" s="20" t="s">
        <v>2</v>
      </c>
      <c r="D10" s="7" t="s">
        <v>124</v>
      </c>
      <c r="E10" s="7"/>
      <c r="F10" s="7">
        <v>1000</v>
      </c>
      <c r="G10" s="7"/>
      <c r="H10" s="7">
        <f t="shared" ref="H10:H73" si="0">SUM(E10:G10)</f>
        <v>1000</v>
      </c>
      <c r="I10" s="5">
        <v>0.87000000000000011</v>
      </c>
      <c r="J10" s="25">
        <f t="shared" ref="J10:J73" si="1">H10*I10</f>
        <v>870.00000000000011</v>
      </c>
      <c r="K10" s="34">
        <f>J10*2</f>
        <v>1740.0000000000002</v>
      </c>
      <c r="L10" s="34"/>
      <c r="M10" s="34"/>
      <c r="N10" s="34"/>
    </row>
    <row r="11" spans="1:133" ht="15" customHeight="1" x14ac:dyDescent="0.25">
      <c r="A11" s="7"/>
      <c r="B11" s="4" t="s">
        <v>148</v>
      </c>
      <c r="C11" s="20" t="s">
        <v>3</v>
      </c>
      <c r="D11" s="7" t="s">
        <v>124</v>
      </c>
      <c r="E11" s="7"/>
      <c r="F11" s="7">
        <v>1200</v>
      </c>
      <c r="G11" s="7"/>
      <c r="H11" s="7">
        <f t="shared" si="0"/>
        <v>1200</v>
      </c>
      <c r="I11" s="5">
        <v>1.6</v>
      </c>
      <c r="J11" s="25">
        <f t="shared" si="1"/>
        <v>1920</v>
      </c>
      <c r="K11" s="35">
        <f t="shared" ref="K11:K74" si="2">J11*2</f>
        <v>3840</v>
      </c>
      <c r="L11" s="34"/>
      <c r="M11" s="34"/>
      <c r="N11" s="34"/>
    </row>
    <row r="12" spans="1:133" ht="15" customHeight="1" x14ac:dyDescent="0.25">
      <c r="A12" s="7"/>
      <c r="B12" s="4" t="s">
        <v>148</v>
      </c>
      <c r="C12" s="20" t="s">
        <v>4</v>
      </c>
      <c r="D12" s="7" t="s">
        <v>124</v>
      </c>
      <c r="E12" s="7"/>
      <c r="F12" s="7">
        <v>1000</v>
      </c>
      <c r="G12" s="7"/>
      <c r="H12" s="7">
        <f t="shared" si="0"/>
        <v>1000</v>
      </c>
      <c r="I12" s="5">
        <v>1.6</v>
      </c>
      <c r="J12" s="25">
        <f t="shared" si="1"/>
        <v>1600</v>
      </c>
      <c r="K12" s="34">
        <f t="shared" si="2"/>
        <v>3200</v>
      </c>
      <c r="L12" s="34"/>
      <c r="M12" s="34"/>
      <c r="N12" s="34"/>
    </row>
    <row r="13" spans="1:133" ht="15" customHeight="1" x14ac:dyDescent="0.25">
      <c r="A13" s="7"/>
      <c r="B13" s="4" t="s">
        <v>148</v>
      </c>
      <c r="C13" s="20" t="s">
        <v>5</v>
      </c>
      <c r="D13" s="7" t="s">
        <v>124</v>
      </c>
      <c r="E13" s="7"/>
      <c r="F13" s="7">
        <v>1000</v>
      </c>
      <c r="G13" s="7"/>
      <c r="H13" s="7">
        <f t="shared" si="0"/>
        <v>1000</v>
      </c>
      <c r="I13" s="5">
        <v>1.6</v>
      </c>
      <c r="J13" s="25">
        <f t="shared" si="1"/>
        <v>1600</v>
      </c>
      <c r="K13" s="34">
        <f t="shared" si="2"/>
        <v>3200</v>
      </c>
      <c r="L13" s="34"/>
      <c r="M13" s="34"/>
      <c r="N13" s="34"/>
    </row>
    <row r="14" spans="1:133" ht="15" customHeight="1" x14ac:dyDescent="0.25">
      <c r="A14" s="7"/>
      <c r="B14" s="4" t="s">
        <v>148</v>
      </c>
      <c r="C14" s="20" t="s">
        <v>6</v>
      </c>
      <c r="D14" s="7" t="s">
        <v>124</v>
      </c>
      <c r="E14" s="7"/>
      <c r="F14" s="7">
        <v>600</v>
      </c>
      <c r="G14" s="7"/>
      <c r="H14" s="7">
        <f t="shared" si="0"/>
        <v>600</v>
      </c>
      <c r="I14" s="5">
        <v>1.6</v>
      </c>
      <c r="J14" s="25">
        <f t="shared" si="1"/>
        <v>960</v>
      </c>
      <c r="K14" s="34">
        <f t="shared" si="2"/>
        <v>1920</v>
      </c>
      <c r="L14" s="34"/>
      <c r="M14" s="34"/>
      <c r="N14" s="34"/>
    </row>
    <row r="15" spans="1:133" ht="15" customHeight="1" x14ac:dyDescent="0.25">
      <c r="A15" s="7"/>
      <c r="B15" s="4" t="s">
        <v>148</v>
      </c>
      <c r="C15" s="20" t="s">
        <v>7</v>
      </c>
      <c r="D15" s="7" t="s">
        <v>124</v>
      </c>
      <c r="E15" s="7"/>
      <c r="F15" s="7">
        <v>1000</v>
      </c>
      <c r="G15" s="7"/>
      <c r="H15" s="7">
        <f t="shared" si="0"/>
        <v>1000</v>
      </c>
      <c r="I15" s="5">
        <v>1.6</v>
      </c>
      <c r="J15" s="25">
        <f t="shared" si="1"/>
        <v>1600</v>
      </c>
      <c r="K15" s="34">
        <f t="shared" si="2"/>
        <v>3200</v>
      </c>
      <c r="L15" s="34"/>
      <c r="M15" s="34"/>
      <c r="N15" s="34"/>
    </row>
    <row r="16" spans="1:133" ht="15" customHeight="1" x14ac:dyDescent="0.25">
      <c r="A16" s="7"/>
      <c r="B16" s="4" t="s">
        <v>149</v>
      </c>
      <c r="C16" s="20" t="s">
        <v>8</v>
      </c>
      <c r="D16" s="7" t="s">
        <v>124</v>
      </c>
      <c r="E16" s="7">
        <v>100</v>
      </c>
      <c r="G16" s="7">
        <v>100</v>
      </c>
      <c r="H16" s="7">
        <f t="shared" si="0"/>
        <v>200</v>
      </c>
      <c r="I16" s="5">
        <v>0.21500000000000002</v>
      </c>
      <c r="J16" s="25">
        <f t="shared" si="1"/>
        <v>43.000000000000007</v>
      </c>
      <c r="K16" s="34">
        <f t="shared" si="2"/>
        <v>86.000000000000014</v>
      </c>
      <c r="L16" s="34"/>
      <c r="M16" s="34"/>
      <c r="N16" s="34"/>
    </row>
    <row r="17" spans="1:14" ht="15" customHeight="1" x14ac:dyDescent="0.25">
      <c r="A17" s="7"/>
      <c r="B17" s="4" t="s">
        <v>149</v>
      </c>
      <c r="C17" s="20" t="s">
        <v>9</v>
      </c>
      <c r="D17" s="7" t="s">
        <v>125</v>
      </c>
      <c r="E17" s="7">
        <v>100</v>
      </c>
      <c r="G17" s="7">
        <v>100</v>
      </c>
      <c r="H17" s="7">
        <f t="shared" si="0"/>
        <v>200</v>
      </c>
      <c r="I17" s="5">
        <v>0.21</v>
      </c>
      <c r="J17" s="25">
        <f t="shared" si="1"/>
        <v>42</v>
      </c>
      <c r="K17" s="34">
        <f t="shared" si="2"/>
        <v>84</v>
      </c>
      <c r="L17" s="34"/>
      <c r="M17" s="34"/>
      <c r="N17" s="34"/>
    </row>
    <row r="18" spans="1:14" ht="15" customHeight="1" x14ac:dyDescent="0.25">
      <c r="A18" s="7"/>
      <c r="B18" s="4" t="s">
        <v>150</v>
      </c>
      <c r="C18" s="20" t="s">
        <v>10</v>
      </c>
      <c r="D18" s="7" t="s">
        <v>124</v>
      </c>
      <c r="E18" s="7">
        <v>500</v>
      </c>
      <c r="G18" s="7">
        <v>100</v>
      </c>
      <c r="H18" s="7">
        <f t="shared" si="0"/>
        <v>600</v>
      </c>
      <c r="I18" s="5">
        <v>1.26</v>
      </c>
      <c r="J18" s="25">
        <f t="shared" si="1"/>
        <v>756</v>
      </c>
      <c r="K18" s="34">
        <f t="shared" si="2"/>
        <v>1512</v>
      </c>
      <c r="L18" s="34"/>
      <c r="M18" s="34"/>
      <c r="N18" s="34"/>
    </row>
    <row r="19" spans="1:14" ht="15" customHeight="1" x14ac:dyDescent="0.25">
      <c r="A19" s="7"/>
      <c r="B19" s="4" t="s">
        <v>150</v>
      </c>
      <c r="C19" s="20" t="s">
        <v>11</v>
      </c>
      <c r="D19" s="7" t="s">
        <v>124</v>
      </c>
      <c r="E19" s="7">
        <v>1000</v>
      </c>
      <c r="G19" s="7">
        <v>500</v>
      </c>
      <c r="H19" s="7">
        <f t="shared" si="0"/>
        <v>1500</v>
      </c>
      <c r="I19" s="5">
        <v>1.53</v>
      </c>
      <c r="J19" s="25">
        <f t="shared" si="1"/>
        <v>2295</v>
      </c>
      <c r="K19" s="34">
        <f t="shared" si="2"/>
        <v>4590</v>
      </c>
      <c r="L19" s="34"/>
      <c r="M19" s="34"/>
      <c r="N19" s="34"/>
    </row>
    <row r="20" spans="1:14" ht="15" customHeight="1" x14ac:dyDescent="0.25">
      <c r="A20" s="7"/>
      <c r="B20" s="4" t="s">
        <v>150</v>
      </c>
      <c r="C20" s="20" t="s">
        <v>12</v>
      </c>
      <c r="D20" s="7" t="s">
        <v>124</v>
      </c>
      <c r="E20" s="7">
        <v>40</v>
      </c>
      <c r="G20" s="7">
        <v>25</v>
      </c>
      <c r="H20" s="7">
        <f t="shared" si="0"/>
        <v>65</v>
      </c>
      <c r="I20" s="5">
        <v>5.0999999999999996</v>
      </c>
      <c r="J20" s="25">
        <f t="shared" si="1"/>
        <v>331.5</v>
      </c>
      <c r="K20" s="34">
        <f t="shared" si="2"/>
        <v>663</v>
      </c>
      <c r="L20" s="34"/>
      <c r="M20" s="34"/>
      <c r="N20" s="34"/>
    </row>
    <row r="21" spans="1:14" ht="15" customHeight="1" x14ac:dyDescent="0.25">
      <c r="A21" s="7"/>
      <c r="B21" s="4" t="s">
        <v>150</v>
      </c>
      <c r="C21" s="20" t="s">
        <v>13</v>
      </c>
      <c r="D21" s="7" t="s">
        <v>124</v>
      </c>
      <c r="E21" s="7">
        <v>800</v>
      </c>
      <c r="G21" s="7">
        <v>200</v>
      </c>
      <c r="H21" s="7">
        <f t="shared" si="0"/>
        <v>1000</v>
      </c>
      <c r="I21" s="5">
        <v>3.23</v>
      </c>
      <c r="J21" s="25">
        <f t="shared" si="1"/>
        <v>3230</v>
      </c>
      <c r="K21" s="34">
        <f t="shared" si="2"/>
        <v>6460</v>
      </c>
      <c r="L21" s="34"/>
      <c r="M21" s="34"/>
      <c r="N21" s="34"/>
    </row>
    <row r="22" spans="1:14" ht="15" customHeight="1" x14ac:dyDescent="0.25">
      <c r="A22" s="7"/>
      <c r="B22" s="4" t="s">
        <v>150</v>
      </c>
      <c r="C22" s="20" t="s">
        <v>14</v>
      </c>
      <c r="D22" s="7" t="s">
        <v>124</v>
      </c>
      <c r="E22" s="7">
        <v>600</v>
      </c>
      <c r="G22" s="7">
        <v>500</v>
      </c>
      <c r="H22" s="7">
        <f t="shared" si="0"/>
        <v>1100</v>
      </c>
      <c r="I22" s="5">
        <v>1.26</v>
      </c>
      <c r="J22" s="25">
        <f t="shared" si="1"/>
        <v>1386</v>
      </c>
      <c r="K22" s="34">
        <f t="shared" si="2"/>
        <v>2772</v>
      </c>
      <c r="L22" s="34"/>
      <c r="M22" s="34"/>
      <c r="N22" s="34"/>
    </row>
    <row r="23" spans="1:14" ht="15" customHeight="1" x14ac:dyDescent="0.25">
      <c r="A23" s="7"/>
      <c r="B23" s="4" t="s">
        <v>150</v>
      </c>
      <c r="C23" s="20" t="s">
        <v>15</v>
      </c>
      <c r="D23" s="7" t="s">
        <v>124</v>
      </c>
      <c r="E23" s="7">
        <v>500</v>
      </c>
      <c r="G23" s="7">
        <v>100</v>
      </c>
      <c r="H23" s="7">
        <f t="shared" si="0"/>
        <v>600</v>
      </c>
      <c r="I23" s="5">
        <v>1.24</v>
      </c>
      <c r="J23" s="25">
        <f t="shared" si="1"/>
        <v>744</v>
      </c>
      <c r="K23" s="34">
        <f t="shared" si="2"/>
        <v>1488</v>
      </c>
      <c r="L23" s="34"/>
      <c r="M23" s="34"/>
      <c r="N23" s="34"/>
    </row>
    <row r="24" spans="1:14" ht="15" customHeight="1" x14ac:dyDescent="0.25">
      <c r="A24" s="7"/>
      <c r="B24" s="4" t="s">
        <v>150</v>
      </c>
      <c r="C24" s="20" t="s">
        <v>16</v>
      </c>
      <c r="D24" s="7" t="s">
        <v>124</v>
      </c>
      <c r="E24" s="7">
        <v>300</v>
      </c>
      <c r="F24" s="7">
        <v>500</v>
      </c>
      <c r="G24" s="7">
        <v>500</v>
      </c>
      <c r="H24" s="7">
        <f t="shared" si="0"/>
        <v>1300</v>
      </c>
      <c r="I24" s="5">
        <v>1.3</v>
      </c>
      <c r="J24" s="25">
        <f t="shared" si="1"/>
        <v>1690</v>
      </c>
      <c r="K24" s="34">
        <f t="shared" si="2"/>
        <v>3380</v>
      </c>
      <c r="L24" s="34"/>
      <c r="M24" s="34"/>
      <c r="N24" s="34"/>
    </row>
    <row r="25" spans="1:14" ht="15" customHeight="1" x14ac:dyDescent="0.25">
      <c r="A25" s="7"/>
      <c r="B25" s="4" t="s">
        <v>151</v>
      </c>
      <c r="C25" s="20" t="s">
        <v>17</v>
      </c>
      <c r="D25" s="7" t="s">
        <v>124</v>
      </c>
      <c r="E25" s="7">
        <v>12</v>
      </c>
      <c r="G25" s="7">
        <v>5</v>
      </c>
      <c r="H25" s="7">
        <f t="shared" si="0"/>
        <v>17</v>
      </c>
      <c r="I25" s="5">
        <v>2</v>
      </c>
      <c r="J25" s="25">
        <f t="shared" si="1"/>
        <v>34</v>
      </c>
      <c r="K25" s="34">
        <f t="shared" si="2"/>
        <v>68</v>
      </c>
      <c r="L25" s="34"/>
      <c r="M25" s="34"/>
      <c r="N25" s="34"/>
    </row>
    <row r="26" spans="1:14" ht="15" customHeight="1" x14ac:dyDescent="0.25">
      <c r="A26" s="7"/>
      <c r="B26" s="4" t="s">
        <v>150</v>
      </c>
      <c r="C26" s="20" t="s">
        <v>18</v>
      </c>
      <c r="D26" s="7" t="s">
        <v>124</v>
      </c>
      <c r="E26" s="7">
        <v>100</v>
      </c>
      <c r="G26" s="7">
        <v>100</v>
      </c>
      <c r="H26" s="7">
        <f t="shared" si="0"/>
        <v>200</v>
      </c>
      <c r="I26" s="5">
        <v>1.3</v>
      </c>
      <c r="J26" s="25">
        <f t="shared" si="1"/>
        <v>260</v>
      </c>
      <c r="K26" s="34">
        <f t="shared" si="2"/>
        <v>520</v>
      </c>
      <c r="L26" s="34"/>
      <c r="M26" s="34"/>
      <c r="N26" s="34"/>
    </row>
    <row r="27" spans="1:14" ht="15" customHeight="1" x14ac:dyDescent="0.25">
      <c r="A27" s="7"/>
      <c r="B27" s="4" t="s">
        <v>150</v>
      </c>
      <c r="C27" s="20" t="s">
        <v>19</v>
      </c>
      <c r="D27" s="7" t="s">
        <v>124</v>
      </c>
      <c r="E27" s="7">
        <v>250</v>
      </c>
      <c r="G27" s="7">
        <v>100</v>
      </c>
      <c r="H27" s="7">
        <f t="shared" si="0"/>
        <v>350</v>
      </c>
      <c r="I27" s="5">
        <v>0.5</v>
      </c>
      <c r="J27" s="25">
        <f t="shared" si="1"/>
        <v>175</v>
      </c>
      <c r="K27" s="34">
        <f t="shared" si="2"/>
        <v>350</v>
      </c>
      <c r="L27" s="34"/>
      <c r="M27" s="34"/>
      <c r="N27" s="34"/>
    </row>
    <row r="28" spans="1:14" ht="15" customHeight="1" x14ac:dyDescent="0.25">
      <c r="A28" s="7"/>
      <c r="B28" s="4" t="s">
        <v>150</v>
      </c>
      <c r="C28" s="20" t="s">
        <v>20</v>
      </c>
      <c r="D28" s="7" t="s">
        <v>124</v>
      </c>
      <c r="E28" s="7">
        <v>80</v>
      </c>
      <c r="G28" s="7">
        <v>100</v>
      </c>
      <c r="H28" s="7">
        <f t="shared" si="0"/>
        <v>180</v>
      </c>
      <c r="I28" s="5">
        <v>0.5</v>
      </c>
      <c r="J28" s="25">
        <f t="shared" si="1"/>
        <v>90</v>
      </c>
      <c r="K28" s="34">
        <f t="shared" si="2"/>
        <v>180</v>
      </c>
      <c r="L28" s="34"/>
      <c r="M28" s="34"/>
      <c r="N28" s="34"/>
    </row>
    <row r="29" spans="1:14" ht="15" customHeight="1" x14ac:dyDescent="0.25">
      <c r="A29" s="7"/>
      <c r="B29" s="4" t="s">
        <v>150</v>
      </c>
      <c r="C29" s="20" t="s">
        <v>21</v>
      </c>
      <c r="D29" s="7" t="s">
        <v>124</v>
      </c>
      <c r="E29" s="7">
        <v>40</v>
      </c>
      <c r="G29" s="7">
        <v>20</v>
      </c>
      <c r="H29" s="7">
        <f t="shared" si="0"/>
        <v>60</v>
      </c>
      <c r="I29" s="5">
        <v>2</v>
      </c>
      <c r="J29" s="25">
        <f t="shared" si="1"/>
        <v>120</v>
      </c>
      <c r="K29" s="34">
        <f t="shared" si="2"/>
        <v>240</v>
      </c>
      <c r="L29" s="34"/>
      <c r="M29" s="34"/>
      <c r="N29" s="34"/>
    </row>
    <row r="30" spans="1:14" ht="15" customHeight="1" x14ac:dyDescent="0.25">
      <c r="A30" s="7"/>
      <c r="B30" s="4" t="s">
        <v>150</v>
      </c>
      <c r="C30" s="20" t="s">
        <v>22</v>
      </c>
      <c r="D30" s="7" t="s">
        <v>124</v>
      </c>
      <c r="E30" s="7">
        <v>6</v>
      </c>
      <c r="G30" s="7">
        <v>5</v>
      </c>
      <c r="H30" s="7">
        <f t="shared" si="0"/>
        <v>11</v>
      </c>
      <c r="I30" s="5">
        <v>4</v>
      </c>
      <c r="J30" s="25">
        <f t="shared" si="1"/>
        <v>44</v>
      </c>
      <c r="K30" s="34">
        <f t="shared" si="2"/>
        <v>88</v>
      </c>
      <c r="L30" s="34"/>
      <c r="M30" s="34"/>
      <c r="N30" s="34"/>
    </row>
    <row r="31" spans="1:14" ht="15" customHeight="1" x14ac:dyDescent="0.25">
      <c r="A31" s="7"/>
      <c r="B31" s="4" t="s">
        <v>150</v>
      </c>
      <c r="C31" s="20" t="s">
        <v>23</v>
      </c>
      <c r="D31" s="7" t="s">
        <v>124</v>
      </c>
      <c r="E31" s="7">
        <v>10</v>
      </c>
      <c r="G31" s="7">
        <v>30</v>
      </c>
      <c r="H31" s="7">
        <f t="shared" si="0"/>
        <v>40</v>
      </c>
      <c r="I31" s="5">
        <v>1.5</v>
      </c>
      <c r="J31" s="25">
        <f t="shared" si="1"/>
        <v>60</v>
      </c>
      <c r="K31" s="34">
        <f t="shared" si="2"/>
        <v>120</v>
      </c>
      <c r="L31" s="34"/>
      <c r="M31" s="34"/>
      <c r="N31" s="34"/>
    </row>
    <row r="32" spans="1:14" ht="15" customHeight="1" x14ac:dyDescent="0.25">
      <c r="A32" s="7"/>
      <c r="B32" s="4" t="s">
        <v>150</v>
      </c>
      <c r="C32" s="20" t="s">
        <v>24</v>
      </c>
      <c r="D32" s="7" t="s">
        <v>124</v>
      </c>
      <c r="E32" s="7">
        <v>80</v>
      </c>
      <c r="G32" s="7">
        <v>100</v>
      </c>
      <c r="H32" s="7">
        <f t="shared" si="0"/>
        <v>180</v>
      </c>
      <c r="I32" s="5">
        <v>0.6</v>
      </c>
      <c r="J32" s="25">
        <f t="shared" si="1"/>
        <v>108</v>
      </c>
      <c r="K32" s="34">
        <f t="shared" si="2"/>
        <v>216</v>
      </c>
      <c r="L32" s="34"/>
      <c r="M32" s="34"/>
      <c r="N32" s="34"/>
    </row>
    <row r="33" spans="1:14" ht="15" customHeight="1" x14ac:dyDescent="0.25">
      <c r="A33" s="7"/>
      <c r="B33" s="4" t="s">
        <v>150</v>
      </c>
      <c r="C33" s="20" t="s">
        <v>25</v>
      </c>
      <c r="D33" s="7" t="s">
        <v>124</v>
      </c>
      <c r="E33" s="7">
        <v>120</v>
      </c>
      <c r="G33" s="7">
        <v>10</v>
      </c>
      <c r="H33" s="7">
        <f t="shared" si="0"/>
        <v>130</v>
      </c>
      <c r="I33" s="5">
        <v>2.4</v>
      </c>
      <c r="J33" s="25">
        <f t="shared" si="1"/>
        <v>312</v>
      </c>
      <c r="K33" s="34">
        <f t="shared" si="2"/>
        <v>624</v>
      </c>
      <c r="L33" s="34"/>
      <c r="M33" s="34"/>
      <c r="N33" s="34"/>
    </row>
    <row r="34" spans="1:14" ht="15" customHeight="1" x14ac:dyDescent="0.25">
      <c r="A34" s="7"/>
      <c r="B34" s="4" t="s">
        <v>150</v>
      </c>
      <c r="C34" s="20" t="s">
        <v>26</v>
      </c>
      <c r="D34" s="7" t="s">
        <v>124</v>
      </c>
      <c r="E34" s="7"/>
      <c r="G34" s="7">
        <v>5</v>
      </c>
      <c r="H34" s="7">
        <f t="shared" si="0"/>
        <v>5</v>
      </c>
      <c r="I34" s="5">
        <v>3</v>
      </c>
      <c r="J34" s="25">
        <f t="shared" si="1"/>
        <v>15</v>
      </c>
      <c r="K34" s="34">
        <f t="shared" si="2"/>
        <v>30</v>
      </c>
      <c r="L34" s="34"/>
      <c r="M34" s="34"/>
      <c r="N34" s="34"/>
    </row>
    <row r="35" spans="1:14" ht="15" customHeight="1" x14ac:dyDescent="0.25">
      <c r="A35" s="7"/>
      <c r="B35" s="4" t="s">
        <v>150</v>
      </c>
      <c r="C35" s="20" t="s">
        <v>27</v>
      </c>
      <c r="D35" s="7" t="s">
        <v>124</v>
      </c>
      <c r="E35" s="7">
        <v>40</v>
      </c>
      <c r="G35" s="7">
        <v>10</v>
      </c>
      <c r="H35" s="7">
        <f t="shared" si="0"/>
        <v>50</v>
      </c>
      <c r="I35" s="5">
        <v>0.4</v>
      </c>
      <c r="J35" s="25">
        <f t="shared" si="1"/>
        <v>20</v>
      </c>
      <c r="K35" s="34">
        <f t="shared" si="2"/>
        <v>40</v>
      </c>
      <c r="L35" s="34"/>
      <c r="M35" s="34"/>
      <c r="N35" s="34"/>
    </row>
    <row r="36" spans="1:14" ht="15" customHeight="1" x14ac:dyDescent="0.25">
      <c r="A36" s="7"/>
      <c r="B36" s="4" t="s">
        <v>150</v>
      </c>
      <c r="C36" s="20" t="s">
        <v>28</v>
      </c>
      <c r="D36" s="7" t="s">
        <v>124</v>
      </c>
      <c r="E36" s="7">
        <v>1000</v>
      </c>
      <c r="G36" s="7"/>
      <c r="H36" s="7">
        <f t="shared" si="0"/>
        <v>1000</v>
      </c>
      <c r="I36" s="5">
        <v>1</v>
      </c>
      <c r="J36" s="25">
        <f t="shared" si="1"/>
        <v>1000</v>
      </c>
      <c r="K36" s="34">
        <f t="shared" si="2"/>
        <v>2000</v>
      </c>
      <c r="L36" s="34"/>
      <c r="M36" s="34"/>
      <c r="N36" s="34"/>
    </row>
    <row r="37" spans="1:14" ht="15" customHeight="1" x14ac:dyDescent="0.25">
      <c r="A37" s="7"/>
      <c r="B37" s="4" t="s">
        <v>150</v>
      </c>
      <c r="C37" s="20" t="s">
        <v>29</v>
      </c>
      <c r="D37" s="7" t="s">
        <v>124</v>
      </c>
      <c r="E37" s="7">
        <v>500</v>
      </c>
      <c r="G37" s="7"/>
      <c r="H37" s="7">
        <f t="shared" si="0"/>
        <v>500</v>
      </c>
      <c r="I37" s="5">
        <v>1</v>
      </c>
      <c r="J37" s="25">
        <f t="shared" si="1"/>
        <v>500</v>
      </c>
      <c r="K37" s="34">
        <f t="shared" si="2"/>
        <v>1000</v>
      </c>
      <c r="L37" s="34"/>
      <c r="M37" s="34"/>
      <c r="N37" s="34"/>
    </row>
    <row r="38" spans="1:14" ht="15" customHeight="1" x14ac:dyDescent="0.25">
      <c r="A38" s="7"/>
      <c r="B38" s="4" t="s">
        <v>150</v>
      </c>
      <c r="C38" s="20" t="s">
        <v>30</v>
      </c>
      <c r="D38" s="7" t="s">
        <v>124</v>
      </c>
      <c r="E38" s="7">
        <v>500</v>
      </c>
      <c r="G38" s="7"/>
      <c r="H38" s="7">
        <f t="shared" si="0"/>
        <v>500</v>
      </c>
      <c r="I38" s="5">
        <v>1</v>
      </c>
      <c r="J38" s="25">
        <f t="shared" si="1"/>
        <v>500</v>
      </c>
      <c r="K38" s="34">
        <f t="shared" si="2"/>
        <v>1000</v>
      </c>
      <c r="L38" s="34"/>
      <c r="M38" s="34"/>
      <c r="N38" s="34"/>
    </row>
    <row r="39" spans="1:14" ht="15" customHeight="1" x14ac:dyDescent="0.25">
      <c r="A39" s="7"/>
      <c r="B39" s="4" t="s">
        <v>150</v>
      </c>
      <c r="C39" s="20" t="s">
        <v>31</v>
      </c>
      <c r="D39" s="7" t="s">
        <v>124</v>
      </c>
      <c r="E39" s="7">
        <v>12</v>
      </c>
      <c r="G39" s="7">
        <v>10</v>
      </c>
      <c r="H39" s="7">
        <f t="shared" si="0"/>
        <v>22</v>
      </c>
      <c r="I39" s="5">
        <v>2.8</v>
      </c>
      <c r="J39" s="25">
        <f t="shared" si="1"/>
        <v>61.599999999999994</v>
      </c>
      <c r="K39" s="34">
        <f t="shared" si="2"/>
        <v>123.19999999999999</v>
      </c>
      <c r="L39" s="34"/>
      <c r="M39" s="34"/>
      <c r="N39" s="34"/>
    </row>
    <row r="40" spans="1:14" ht="15" customHeight="1" x14ac:dyDescent="0.25">
      <c r="A40" s="7"/>
      <c r="B40" s="4" t="s">
        <v>150</v>
      </c>
      <c r="C40" s="20" t="s">
        <v>32</v>
      </c>
      <c r="D40" s="7" t="s">
        <v>124</v>
      </c>
      <c r="E40" s="7">
        <v>40</v>
      </c>
      <c r="G40" s="7">
        <v>20</v>
      </c>
      <c r="H40" s="7">
        <f t="shared" si="0"/>
        <v>60</v>
      </c>
      <c r="I40" s="5">
        <v>2.6</v>
      </c>
      <c r="J40" s="25">
        <f t="shared" si="1"/>
        <v>156</v>
      </c>
      <c r="K40" s="34">
        <f t="shared" si="2"/>
        <v>312</v>
      </c>
      <c r="L40" s="34"/>
      <c r="M40" s="34"/>
      <c r="N40" s="34"/>
    </row>
    <row r="41" spans="1:14" ht="15" customHeight="1" x14ac:dyDescent="0.25">
      <c r="A41" s="7"/>
      <c r="B41" s="4" t="s">
        <v>150</v>
      </c>
      <c r="C41" s="20" t="s">
        <v>33</v>
      </c>
      <c r="D41" s="7" t="s">
        <v>124</v>
      </c>
      <c r="E41" s="7">
        <v>40</v>
      </c>
      <c r="G41" s="7">
        <v>10</v>
      </c>
      <c r="H41" s="7">
        <f t="shared" si="0"/>
        <v>50</v>
      </c>
      <c r="I41" s="5">
        <v>1.3</v>
      </c>
      <c r="J41" s="25">
        <f t="shared" si="1"/>
        <v>65</v>
      </c>
      <c r="K41" s="34">
        <f t="shared" si="2"/>
        <v>130</v>
      </c>
      <c r="L41" s="34"/>
      <c r="M41" s="34"/>
      <c r="N41" s="34"/>
    </row>
    <row r="42" spans="1:14" ht="15" customHeight="1" x14ac:dyDescent="0.25">
      <c r="A42" s="7"/>
      <c r="B42" s="4" t="s">
        <v>150</v>
      </c>
      <c r="C42" s="20" t="s">
        <v>34</v>
      </c>
      <c r="D42" s="7" t="s">
        <v>124</v>
      </c>
      <c r="E42" s="7">
        <v>40</v>
      </c>
      <c r="G42" s="7">
        <v>20</v>
      </c>
      <c r="H42" s="7">
        <f t="shared" si="0"/>
        <v>60</v>
      </c>
      <c r="I42" s="5">
        <v>2.2999999999999998</v>
      </c>
      <c r="J42" s="25">
        <f t="shared" si="1"/>
        <v>138</v>
      </c>
      <c r="K42" s="34">
        <f t="shared" si="2"/>
        <v>276</v>
      </c>
      <c r="L42" s="34"/>
      <c r="M42" s="34"/>
      <c r="N42" s="34"/>
    </row>
    <row r="43" spans="1:14" ht="15" customHeight="1" x14ac:dyDescent="0.25">
      <c r="A43" s="7"/>
      <c r="B43" s="4" t="s">
        <v>150</v>
      </c>
      <c r="C43" s="20" t="s">
        <v>35</v>
      </c>
      <c r="D43" s="7" t="s">
        <v>124</v>
      </c>
      <c r="E43" s="7">
        <v>12</v>
      </c>
      <c r="G43" s="7">
        <v>20</v>
      </c>
      <c r="H43" s="7">
        <f t="shared" si="0"/>
        <v>32</v>
      </c>
      <c r="I43" s="5">
        <v>0.5</v>
      </c>
      <c r="J43" s="25">
        <f t="shared" si="1"/>
        <v>16</v>
      </c>
      <c r="K43" s="34">
        <f t="shared" si="2"/>
        <v>32</v>
      </c>
      <c r="L43" s="34"/>
      <c r="M43" s="34"/>
      <c r="N43" s="34"/>
    </row>
    <row r="44" spans="1:14" ht="15" customHeight="1" x14ac:dyDescent="0.25">
      <c r="A44" s="7"/>
      <c r="B44" s="4" t="s">
        <v>148</v>
      </c>
      <c r="C44" s="20" t="s">
        <v>36</v>
      </c>
      <c r="D44" s="7" t="s">
        <v>124</v>
      </c>
      <c r="E44" s="7">
        <v>1</v>
      </c>
      <c r="G44" s="7">
        <v>1</v>
      </c>
      <c r="H44" s="7">
        <f t="shared" si="0"/>
        <v>2</v>
      </c>
      <c r="I44" s="5">
        <v>50</v>
      </c>
      <c r="J44" s="25">
        <f t="shared" si="1"/>
        <v>100</v>
      </c>
      <c r="K44" s="34">
        <f t="shared" si="2"/>
        <v>200</v>
      </c>
      <c r="L44" s="34"/>
      <c r="M44" s="34"/>
      <c r="N44" s="34"/>
    </row>
    <row r="45" spans="1:14" ht="15" customHeight="1" x14ac:dyDescent="0.25">
      <c r="A45" s="7"/>
      <c r="B45" s="4" t="s">
        <v>148</v>
      </c>
      <c r="C45" s="20" t="s">
        <v>37</v>
      </c>
      <c r="D45" s="7" t="s">
        <v>124</v>
      </c>
      <c r="E45" s="7">
        <v>1</v>
      </c>
      <c r="G45" s="7"/>
      <c r="H45" s="7">
        <f t="shared" si="0"/>
        <v>1</v>
      </c>
      <c r="I45" s="5">
        <v>53</v>
      </c>
      <c r="J45" s="25">
        <f t="shared" si="1"/>
        <v>53</v>
      </c>
      <c r="K45" s="34">
        <f t="shared" si="2"/>
        <v>106</v>
      </c>
      <c r="L45" s="34"/>
      <c r="M45" s="34"/>
      <c r="N45" s="34"/>
    </row>
    <row r="46" spans="1:14" ht="15" customHeight="1" x14ac:dyDescent="0.25">
      <c r="A46" s="7"/>
      <c r="B46" s="4" t="s">
        <v>149</v>
      </c>
      <c r="C46" s="20" t="s">
        <v>38</v>
      </c>
      <c r="D46" s="7" t="s">
        <v>126</v>
      </c>
      <c r="E46" s="7">
        <v>50</v>
      </c>
      <c r="F46" s="7">
        <v>20</v>
      </c>
      <c r="G46" s="7">
        <v>10</v>
      </c>
      <c r="H46" s="7">
        <f t="shared" si="0"/>
        <v>80</v>
      </c>
      <c r="I46" s="5">
        <v>0.8</v>
      </c>
      <c r="J46" s="25">
        <f t="shared" si="1"/>
        <v>64</v>
      </c>
      <c r="K46" s="34">
        <f t="shared" si="2"/>
        <v>128</v>
      </c>
      <c r="L46" s="34"/>
      <c r="M46" s="34"/>
      <c r="N46" s="34"/>
    </row>
    <row r="47" spans="1:14" ht="15" customHeight="1" x14ac:dyDescent="0.25">
      <c r="A47" s="7"/>
      <c r="B47" s="4" t="s">
        <v>149</v>
      </c>
      <c r="C47" s="20" t="s">
        <v>39</v>
      </c>
      <c r="D47" s="7" t="s">
        <v>126</v>
      </c>
      <c r="E47" s="7">
        <v>50</v>
      </c>
      <c r="F47" s="7">
        <v>20</v>
      </c>
      <c r="G47" s="7">
        <v>10</v>
      </c>
      <c r="H47" s="7">
        <f t="shared" si="0"/>
        <v>80</v>
      </c>
      <c r="I47" s="5">
        <v>0.8</v>
      </c>
      <c r="J47" s="25">
        <f t="shared" si="1"/>
        <v>64</v>
      </c>
      <c r="K47" s="34">
        <f t="shared" si="2"/>
        <v>128</v>
      </c>
      <c r="L47" s="34"/>
      <c r="M47" s="34"/>
      <c r="N47" s="34"/>
    </row>
    <row r="48" spans="1:14" ht="15" customHeight="1" x14ac:dyDescent="0.25">
      <c r="A48" s="7"/>
      <c r="B48" s="4" t="s">
        <v>149</v>
      </c>
      <c r="C48" s="20" t="s">
        <v>40</v>
      </c>
      <c r="D48" s="7" t="s">
        <v>126</v>
      </c>
      <c r="E48" s="7">
        <v>50</v>
      </c>
      <c r="F48" s="7">
        <v>20</v>
      </c>
      <c r="G48" s="7">
        <v>10</v>
      </c>
      <c r="H48" s="7">
        <f t="shared" si="0"/>
        <v>80</v>
      </c>
      <c r="I48" s="5">
        <f>79/50</f>
        <v>1.58</v>
      </c>
      <c r="J48" s="25">
        <f t="shared" si="1"/>
        <v>126.4</v>
      </c>
      <c r="K48" s="34">
        <f t="shared" si="2"/>
        <v>252.8</v>
      </c>
      <c r="L48" s="34"/>
      <c r="M48" s="34"/>
      <c r="N48" s="34"/>
    </row>
    <row r="49" spans="1:14" ht="15" customHeight="1" x14ac:dyDescent="0.25">
      <c r="A49" s="7"/>
      <c r="B49" s="4" t="s">
        <v>149</v>
      </c>
      <c r="C49" s="20" t="s">
        <v>41</v>
      </c>
      <c r="D49" s="7" t="s">
        <v>126</v>
      </c>
      <c r="E49" s="7">
        <v>50</v>
      </c>
      <c r="F49" s="7">
        <v>10</v>
      </c>
      <c r="G49" s="7">
        <v>10</v>
      </c>
      <c r="H49" s="7">
        <f t="shared" si="0"/>
        <v>70</v>
      </c>
      <c r="I49" s="5">
        <f>23.8/50</f>
        <v>0.47600000000000003</v>
      </c>
      <c r="J49" s="25">
        <f t="shared" si="1"/>
        <v>33.32</v>
      </c>
      <c r="K49" s="34">
        <f t="shared" si="2"/>
        <v>66.64</v>
      </c>
      <c r="L49" s="34"/>
      <c r="M49" s="34"/>
      <c r="N49" s="34"/>
    </row>
    <row r="50" spans="1:14" ht="15" customHeight="1" x14ac:dyDescent="0.25">
      <c r="A50" s="7"/>
      <c r="B50" s="4" t="s">
        <v>149</v>
      </c>
      <c r="C50" s="20" t="s">
        <v>42</v>
      </c>
      <c r="D50" s="7" t="s">
        <v>126</v>
      </c>
      <c r="E50" s="7">
        <v>10</v>
      </c>
      <c r="F50" s="7">
        <v>10</v>
      </c>
      <c r="G50" s="7">
        <v>15</v>
      </c>
      <c r="H50" s="7">
        <f t="shared" si="0"/>
        <v>35</v>
      </c>
      <c r="I50" s="5">
        <v>8</v>
      </c>
      <c r="J50" s="25">
        <f t="shared" si="1"/>
        <v>280</v>
      </c>
      <c r="K50" s="34">
        <f t="shared" si="2"/>
        <v>560</v>
      </c>
      <c r="L50" s="34"/>
      <c r="M50" s="34"/>
      <c r="N50" s="34"/>
    </row>
    <row r="51" spans="1:14" ht="15" customHeight="1" x14ac:dyDescent="0.25">
      <c r="A51" s="7"/>
      <c r="B51" s="4" t="s">
        <v>149</v>
      </c>
      <c r="C51" s="20" t="s">
        <v>43</v>
      </c>
      <c r="D51" s="7" t="s">
        <v>127</v>
      </c>
      <c r="E51" s="7">
        <v>30</v>
      </c>
      <c r="F51" s="7">
        <v>10</v>
      </c>
      <c r="G51" s="7"/>
      <c r="H51" s="7">
        <f t="shared" si="0"/>
        <v>40</v>
      </c>
      <c r="I51" s="5">
        <v>0.16</v>
      </c>
      <c r="J51" s="25">
        <f t="shared" si="1"/>
        <v>6.4</v>
      </c>
      <c r="K51" s="34">
        <f t="shared" si="2"/>
        <v>12.8</v>
      </c>
      <c r="L51" s="34"/>
      <c r="M51" s="34"/>
      <c r="N51" s="34"/>
    </row>
    <row r="52" spans="1:14" ht="15" customHeight="1" x14ac:dyDescent="0.25">
      <c r="A52" s="7"/>
      <c r="B52" s="4" t="s">
        <v>149</v>
      </c>
      <c r="C52" s="20" t="s">
        <v>44</v>
      </c>
      <c r="D52" s="7" t="s">
        <v>128</v>
      </c>
      <c r="E52" s="7">
        <v>30</v>
      </c>
      <c r="G52" s="7">
        <v>35</v>
      </c>
      <c r="H52" s="7">
        <f t="shared" si="0"/>
        <v>65</v>
      </c>
      <c r="I52" s="5">
        <v>0.8</v>
      </c>
      <c r="J52" s="25">
        <f t="shared" si="1"/>
        <v>52</v>
      </c>
      <c r="K52" s="34">
        <f t="shared" si="2"/>
        <v>104</v>
      </c>
      <c r="L52" s="34"/>
      <c r="M52" s="34"/>
      <c r="N52" s="34"/>
    </row>
    <row r="53" spans="1:14" ht="15" customHeight="1" x14ac:dyDescent="0.25">
      <c r="A53" s="7"/>
      <c r="B53" s="4" t="s">
        <v>150</v>
      </c>
      <c r="C53" s="20" t="s">
        <v>45</v>
      </c>
      <c r="D53" s="7" t="s">
        <v>124</v>
      </c>
      <c r="E53" s="7">
        <v>120</v>
      </c>
      <c r="G53" s="7">
        <v>35</v>
      </c>
      <c r="H53" s="7">
        <f t="shared" si="0"/>
        <v>155</v>
      </c>
      <c r="I53" s="5">
        <v>1.9</v>
      </c>
      <c r="J53" s="25">
        <f t="shared" si="1"/>
        <v>294.5</v>
      </c>
      <c r="K53" s="34">
        <f t="shared" si="2"/>
        <v>589</v>
      </c>
      <c r="L53" s="34"/>
      <c r="M53" s="34"/>
      <c r="N53" s="34"/>
    </row>
    <row r="54" spans="1:14" ht="15" customHeight="1" x14ac:dyDescent="0.25">
      <c r="A54" s="7"/>
      <c r="B54" s="4" t="s">
        <v>150</v>
      </c>
      <c r="C54" s="20" t="s">
        <v>46</v>
      </c>
      <c r="D54" s="7" t="s">
        <v>124</v>
      </c>
      <c r="E54" s="7">
        <v>1600</v>
      </c>
      <c r="G54" s="7">
        <v>500</v>
      </c>
      <c r="H54" s="7">
        <f t="shared" si="0"/>
        <v>2100</v>
      </c>
      <c r="I54" s="5">
        <v>1.21</v>
      </c>
      <c r="J54" s="25">
        <f t="shared" si="1"/>
        <v>2541</v>
      </c>
      <c r="K54" s="34">
        <f t="shared" si="2"/>
        <v>5082</v>
      </c>
      <c r="L54" s="34"/>
      <c r="M54" s="34"/>
      <c r="N54" s="34"/>
    </row>
    <row r="55" spans="1:14" ht="15" customHeight="1" x14ac:dyDescent="0.25">
      <c r="A55" s="7"/>
      <c r="B55" s="4" t="s">
        <v>149</v>
      </c>
      <c r="C55" s="20" t="s">
        <v>47</v>
      </c>
      <c r="D55" s="7" t="s">
        <v>124</v>
      </c>
      <c r="E55" s="7"/>
      <c r="G55" s="7">
        <v>1</v>
      </c>
      <c r="H55" s="7">
        <f t="shared" si="0"/>
        <v>1</v>
      </c>
      <c r="I55" s="5">
        <v>600</v>
      </c>
      <c r="J55" s="25">
        <f t="shared" si="1"/>
        <v>600</v>
      </c>
      <c r="K55" s="34">
        <f t="shared" si="2"/>
        <v>1200</v>
      </c>
      <c r="L55" s="34"/>
      <c r="M55" s="34"/>
      <c r="N55" s="34"/>
    </row>
    <row r="56" spans="1:14" ht="15" customHeight="1" x14ac:dyDescent="0.25">
      <c r="A56" s="7"/>
      <c r="B56" s="4" t="s">
        <v>149</v>
      </c>
      <c r="C56" s="20" t="s">
        <v>48</v>
      </c>
      <c r="D56" s="7" t="s">
        <v>129</v>
      </c>
      <c r="E56" s="7">
        <v>1000</v>
      </c>
      <c r="G56" s="7"/>
      <c r="H56" s="7">
        <f t="shared" si="0"/>
        <v>1000</v>
      </c>
      <c r="I56" s="5">
        <v>1.6E-2</v>
      </c>
      <c r="J56" s="25">
        <f t="shared" si="1"/>
        <v>16</v>
      </c>
      <c r="K56" s="34">
        <f t="shared" si="2"/>
        <v>32</v>
      </c>
      <c r="L56" s="34"/>
      <c r="M56" s="34"/>
      <c r="N56" s="34"/>
    </row>
    <row r="57" spans="1:14" ht="15" customHeight="1" x14ac:dyDescent="0.25">
      <c r="A57" s="7"/>
      <c r="B57" s="4" t="s">
        <v>149</v>
      </c>
      <c r="C57" s="20" t="s">
        <v>49</v>
      </c>
      <c r="D57" s="7" t="s">
        <v>125</v>
      </c>
      <c r="E57" s="7">
        <v>25</v>
      </c>
      <c r="G57" s="7"/>
      <c r="H57" s="7">
        <f t="shared" si="0"/>
        <v>25</v>
      </c>
      <c r="I57" s="5">
        <v>6.25</v>
      </c>
      <c r="J57" s="25">
        <f t="shared" si="1"/>
        <v>156.25</v>
      </c>
      <c r="K57" s="34">
        <f t="shared" si="2"/>
        <v>312.5</v>
      </c>
      <c r="L57" s="34"/>
      <c r="M57" s="34"/>
      <c r="N57" s="34"/>
    </row>
    <row r="58" spans="1:14" ht="15" customHeight="1" x14ac:dyDescent="0.25">
      <c r="A58" s="7"/>
      <c r="B58" s="4" t="s">
        <v>149</v>
      </c>
      <c r="C58" s="20" t="s">
        <v>50</v>
      </c>
      <c r="D58" s="7" t="s">
        <v>129</v>
      </c>
      <c r="E58" s="7">
        <v>3000</v>
      </c>
      <c r="G58" s="7"/>
      <c r="H58" s="7">
        <f t="shared" si="0"/>
        <v>3000</v>
      </c>
      <c r="I58" s="5">
        <v>1.6E-2</v>
      </c>
      <c r="J58" s="25">
        <f t="shared" si="1"/>
        <v>48</v>
      </c>
      <c r="K58" s="34">
        <f t="shared" si="2"/>
        <v>96</v>
      </c>
      <c r="L58" s="34"/>
      <c r="M58" s="34"/>
      <c r="N58" s="34"/>
    </row>
    <row r="59" spans="1:14" ht="15" customHeight="1" x14ac:dyDescent="0.25">
      <c r="A59" s="7"/>
      <c r="B59" s="4" t="s">
        <v>149</v>
      </c>
      <c r="C59" s="20" t="s">
        <v>51</v>
      </c>
      <c r="D59" s="7" t="s">
        <v>129</v>
      </c>
      <c r="E59" s="7">
        <v>1000</v>
      </c>
      <c r="G59" s="7">
        <v>500</v>
      </c>
      <c r="H59" s="7">
        <f t="shared" si="0"/>
        <v>1500</v>
      </c>
      <c r="I59" s="5">
        <v>1.4999999999999999E-2</v>
      </c>
      <c r="J59" s="25">
        <f t="shared" si="1"/>
        <v>22.5</v>
      </c>
      <c r="K59" s="34">
        <f t="shared" si="2"/>
        <v>45</v>
      </c>
      <c r="L59" s="34"/>
      <c r="M59" s="34"/>
      <c r="N59" s="34"/>
    </row>
    <row r="60" spans="1:14" ht="15" customHeight="1" x14ac:dyDescent="0.25">
      <c r="A60" s="7"/>
      <c r="B60" s="4" t="s">
        <v>149</v>
      </c>
      <c r="C60" s="20" t="s">
        <v>52</v>
      </c>
      <c r="D60" s="7" t="s">
        <v>129</v>
      </c>
      <c r="E60" s="7">
        <v>1000</v>
      </c>
      <c r="G60" s="7">
        <v>1000</v>
      </c>
      <c r="H60" s="7">
        <f t="shared" si="0"/>
        <v>2000</v>
      </c>
      <c r="I60" s="5">
        <v>1.4999999999999999E-2</v>
      </c>
      <c r="J60" s="25">
        <f t="shared" si="1"/>
        <v>30</v>
      </c>
      <c r="K60" s="34">
        <f t="shared" si="2"/>
        <v>60</v>
      </c>
      <c r="L60" s="34"/>
      <c r="M60" s="34"/>
      <c r="N60" s="34"/>
    </row>
    <row r="61" spans="1:14" ht="15" customHeight="1" x14ac:dyDescent="0.25">
      <c r="A61" s="7"/>
      <c r="B61" s="4" t="s">
        <v>149</v>
      </c>
      <c r="C61" s="20" t="s">
        <v>53</v>
      </c>
      <c r="D61" s="7" t="s">
        <v>130</v>
      </c>
      <c r="E61" s="7">
        <v>100</v>
      </c>
      <c r="G61" s="7">
        <v>500</v>
      </c>
      <c r="H61" s="7">
        <f t="shared" si="0"/>
        <v>600</v>
      </c>
      <c r="I61" s="5">
        <v>0.2</v>
      </c>
      <c r="J61" s="25">
        <f t="shared" si="1"/>
        <v>120</v>
      </c>
      <c r="K61" s="34">
        <f t="shared" si="2"/>
        <v>240</v>
      </c>
      <c r="L61" s="34"/>
      <c r="M61" s="34"/>
      <c r="N61" s="34"/>
    </row>
    <row r="62" spans="1:14" ht="15" customHeight="1" x14ac:dyDescent="0.25">
      <c r="A62" s="7"/>
      <c r="B62" s="4" t="s">
        <v>148</v>
      </c>
      <c r="C62" s="20" t="s">
        <v>54</v>
      </c>
      <c r="D62" s="7" t="s">
        <v>125</v>
      </c>
      <c r="E62" s="7">
        <v>500</v>
      </c>
      <c r="G62" s="7">
        <v>500</v>
      </c>
      <c r="H62" s="7">
        <f t="shared" si="0"/>
        <v>1000</v>
      </c>
      <c r="I62" s="5">
        <f>119.2/500</f>
        <v>0.2384</v>
      </c>
      <c r="J62" s="25">
        <f t="shared" si="1"/>
        <v>238.4</v>
      </c>
      <c r="K62" s="34">
        <f t="shared" si="2"/>
        <v>476.8</v>
      </c>
      <c r="L62" s="34"/>
      <c r="M62" s="34"/>
      <c r="N62" s="34"/>
    </row>
    <row r="63" spans="1:14" ht="15" customHeight="1" x14ac:dyDescent="0.25">
      <c r="A63" s="7"/>
      <c r="B63" s="4" t="s">
        <v>148</v>
      </c>
      <c r="C63" s="20" t="s">
        <v>55</v>
      </c>
      <c r="D63" s="7" t="s">
        <v>125</v>
      </c>
      <c r="E63" s="7">
        <v>100</v>
      </c>
      <c r="G63" s="7">
        <v>500</v>
      </c>
      <c r="H63" s="7">
        <f t="shared" si="0"/>
        <v>600</v>
      </c>
      <c r="I63" s="5">
        <v>0.94</v>
      </c>
      <c r="J63" s="25">
        <f t="shared" si="1"/>
        <v>564</v>
      </c>
      <c r="K63" s="34">
        <f t="shared" si="2"/>
        <v>1128</v>
      </c>
      <c r="L63" s="34"/>
      <c r="M63" s="34"/>
      <c r="N63" s="34"/>
    </row>
    <row r="64" spans="1:14" ht="15" customHeight="1" x14ac:dyDescent="0.25">
      <c r="A64" s="7"/>
      <c r="B64" s="4" t="s">
        <v>148</v>
      </c>
      <c r="C64" s="20" t="s">
        <v>56</v>
      </c>
      <c r="D64" s="7" t="s">
        <v>125</v>
      </c>
      <c r="E64" s="7">
        <v>100</v>
      </c>
      <c r="G64" s="7">
        <v>500</v>
      </c>
      <c r="H64" s="7">
        <f t="shared" si="0"/>
        <v>600</v>
      </c>
      <c r="I64" s="5">
        <v>0.28999999999999998</v>
      </c>
      <c r="J64" s="25">
        <f t="shared" si="1"/>
        <v>174</v>
      </c>
      <c r="K64" s="34">
        <f t="shared" si="2"/>
        <v>348</v>
      </c>
      <c r="L64" s="34"/>
      <c r="M64" s="34"/>
      <c r="N64" s="34"/>
    </row>
    <row r="65" spans="1:14" ht="15" customHeight="1" x14ac:dyDescent="0.25">
      <c r="A65" s="7"/>
      <c r="B65" s="4" t="s">
        <v>148</v>
      </c>
      <c r="C65" s="20" t="s">
        <v>57</v>
      </c>
      <c r="D65" s="7" t="s">
        <v>125</v>
      </c>
      <c r="E65" s="7">
        <v>500</v>
      </c>
      <c r="G65" s="7">
        <v>500</v>
      </c>
      <c r="H65" s="7">
        <f t="shared" si="0"/>
        <v>1000</v>
      </c>
      <c r="I65" s="5">
        <f>102/500</f>
        <v>0.20399999999999999</v>
      </c>
      <c r="J65" s="25">
        <f t="shared" si="1"/>
        <v>204</v>
      </c>
      <c r="K65" s="34">
        <f t="shared" si="2"/>
        <v>408</v>
      </c>
      <c r="L65" s="34"/>
      <c r="M65" s="34"/>
      <c r="N65" s="34"/>
    </row>
    <row r="66" spans="1:14" ht="15" customHeight="1" x14ac:dyDescent="0.25">
      <c r="A66" s="7"/>
      <c r="B66" s="4" t="s">
        <v>148</v>
      </c>
      <c r="C66" s="20" t="s">
        <v>58</v>
      </c>
      <c r="D66" s="7" t="s">
        <v>125</v>
      </c>
      <c r="E66" s="7">
        <v>500</v>
      </c>
      <c r="G66" s="7">
        <v>500</v>
      </c>
      <c r="H66" s="7">
        <f t="shared" si="0"/>
        <v>1000</v>
      </c>
      <c r="I66" s="5">
        <f>367/500</f>
        <v>0.73399999999999999</v>
      </c>
      <c r="J66" s="25">
        <f t="shared" si="1"/>
        <v>734</v>
      </c>
      <c r="K66" s="34">
        <f t="shared" si="2"/>
        <v>1468</v>
      </c>
      <c r="L66" s="34"/>
      <c r="M66" s="34"/>
      <c r="N66" s="34"/>
    </row>
    <row r="67" spans="1:14" ht="15" customHeight="1" x14ac:dyDescent="0.25">
      <c r="A67" s="7"/>
      <c r="B67" s="4" t="s">
        <v>148</v>
      </c>
      <c r="C67" s="20" t="s">
        <v>59</v>
      </c>
      <c r="D67" s="7" t="s">
        <v>125</v>
      </c>
      <c r="E67" s="7">
        <v>500</v>
      </c>
      <c r="G67" s="7">
        <v>500</v>
      </c>
      <c r="H67" s="7">
        <f t="shared" si="0"/>
        <v>1000</v>
      </c>
      <c r="I67" s="5">
        <f>100/500</f>
        <v>0.2</v>
      </c>
      <c r="J67" s="25">
        <f t="shared" si="1"/>
        <v>200</v>
      </c>
      <c r="K67" s="34">
        <f t="shared" si="2"/>
        <v>400</v>
      </c>
      <c r="L67" s="34"/>
      <c r="M67" s="34"/>
      <c r="N67" s="34"/>
    </row>
    <row r="68" spans="1:14" ht="15" customHeight="1" x14ac:dyDescent="0.25">
      <c r="A68" s="7"/>
      <c r="B68" s="4" t="s">
        <v>149</v>
      </c>
      <c r="C68" s="20" t="s">
        <v>60</v>
      </c>
      <c r="D68" s="7" t="s">
        <v>131</v>
      </c>
      <c r="E68" s="7">
        <v>10</v>
      </c>
      <c r="G68" s="7">
        <v>15</v>
      </c>
      <c r="H68" s="7">
        <f t="shared" si="0"/>
        <v>25</v>
      </c>
      <c r="I68" s="5">
        <v>14</v>
      </c>
      <c r="J68" s="25">
        <f t="shared" si="1"/>
        <v>350</v>
      </c>
      <c r="K68" s="34">
        <f t="shared" si="2"/>
        <v>700</v>
      </c>
      <c r="L68" s="34"/>
      <c r="M68" s="34"/>
      <c r="N68" s="34"/>
    </row>
    <row r="69" spans="1:14" ht="15" customHeight="1" x14ac:dyDescent="0.25">
      <c r="A69" s="7"/>
      <c r="B69" s="4" t="s">
        <v>149</v>
      </c>
      <c r="C69" s="20" t="s">
        <v>61</v>
      </c>
      <c r="D69" s="7" t="s">
        <v>126</v>
      </c>
      <c r="E69" s="7">
        <v>100</v>
      </c>
      <c r="G69" s="7"/>
      <c r="H69" s="7">
        <f t="shared" si="0"/>
        <v>100</v>
      </c>
      <c r="I69" s="5">
        <f>327/50</f>
        <v>6.54</v>
      </c>
      <c r="J69" s="25">
        <f t="shared" si="1"/>
        <v>654</v>
      </c>
      <c r="K69" s="34">
        <f t="shared" si="2"/>
        <v>1308</v>
      </c>
      <c r="L69" s="34"/>
      <c r="M69" s="34"/>
      <c r="N69" s="34"/>
    </row>
    <row r="70" spans="1:14" ht="15" customHeight="1" x14ac:dyDescent="0.25">
      <c r="A70" s="7"/>
      <c r="B70" s="4" t="s">
        <v>149</v>
      </c>
      <c r="C70" s="20" t="s">
        <v>62</v>
      </c>
      <c r="D70" s="7" t="s">
        <v>131</v>
      </c>
      <c r="E70" s="7">
        <v>10</v>
      </c>
      <c r="G70" s="7"/>
      <c r="H70" s="7">
        <f t="shared" si="0"/>
        <v>10</v>
      </c>
      <c r="I70" s="5">
        <f>80/10</f>
        <v>8</v>
      </c>
      <c r="J70" s="25">
        <f t="shared" si="1"/>
        <v>80</v>
      </c>
      <c r="K70" s="34">
        <f t="shared" si="2"/>
        <v>160</v>
      </c>
      <c r="L70" s="34"/>
      <c r="M70" s="34"/>
      <c r="N70" s="34"/>
    </row>
    <row r="71" spans="1:14" ht="15" customHeight="1" x14ac:dyDescent="0.25">
      <c r="A71" s="7"/>
      <c r="B71" s="4" t="s">
        <v>149</v>
      </c>
      <c r="C71" s="20" t="s">
        <v>63</v>
      </c>
      <c r="D71" s="7" t="s">
        <v>131</v>
      </c>
      <c r="E71" s="7">
        <v>5</v>
      </c>
      <c r="G71" s="7"/>
      <c r="H71" s="7">
        <f t="shared" si="0"/>
        <v>5</v>
      </c>
      <c r="I71" s="5">
        <f>80/10</f>
        <v>8</v>
      </c>
      <c r="J71" s="25">
        <f t="shared" si="1"/>
        <v>40</v>
      </c>
      <c r="K71" s="34">
        <f t="shared" si="2"/>
        <v>80</v>
      </c>
      <c r="L71" s="34"/>
      <c r="M71" s="34"/>
      <c r="N71" s="34"/>
    </row>
    <row r="72" spans="1:14" ht="15" customHeight="1" x14ac:dyDescent="0.25">
      <c r="A72" s="7"/>
      <c r="B72" s="4" t="s">
        <v>149</v>
      </c>
      <c r="C72" s="20" t="s">
        <v>64</v>
      </c>
      <c r="D72" s="7" t="s">
        <v>131</v>
      </c>
      <c r="E72" s="7">
        <v>10</v>
      </c>
      <c r="G72" s="7"/>
      <c r="H72" s="7">
        <f t="shared" si="0"/>
        <v>10</v>
      </c>
      <c r="I72" s="5">
        <f>80/10</f>
        <v>8</v>
      </c>
      <c r="J72" s="25">
        <f t="shared" si="1"/>
        <v>80</v>
      </c>
      <c r="K72" s="34">
        <f t="shared" si="2"/>
        <v>160</v>
      </c>
      <c r="L72" s="34"/>
      <c r="M72" s="34"/>
      <c r="N72" s="34"/>
    </row>
    <row r="73" spans="1:14" ht="15" customHeight="1" x14ac:dyDescent="0.25">
      <c r="A73" s="7"/>
      <c r="B73" s="4" t="s">
        <v>149</v>
      </c>
      <c r="C73" s="20" t="s">
        <v>65</v>
      </c>
      <c r="D73" s="7" t="s">
        <v>129</v>
      </c>
      <c r="E73" s="7">
        <v>100</v>
      </c>
      <c r="G73" s="7"/>
      <c r="H73" s="7">
        <f t="shared" si="0"/>
        <v>100</v>
      </c>
      <c r="I73" s="5">
        <v>1.2</v>
      </c>
      <c r="J73" s="25">
        <f t="shared" si="1"/>
        <v>120</v>
      </c>
      <c r="K73" s="34">
        <f t="shared" si="2"/>
        <v>240</v>
      </c>
      <c r="L73" s="34"/>
      <c r="M73" s="34"/>
      <c r="N73" s="34"/>
    </row>
    <row r="74" spans="1:14" ht="15" customHeight="1" x14ac:dyDescent="0.25">
      <c r="A74" s="7"/>
      <c r="B74" s="4" t="s">
        <v>149</v>
      </c>
      <c r="C74" s="20" t="s">
        <v>66</v>
      </c>
      <c r="D74" s="7" t="s">
        <v>131</v>
      </c>
      <c r="E74" s="7">
        <v>5</v>
      </c>
      <c r="G74" s="7">
        <v>0</v>
      </c>
      <c r="H74" s="7">
        <f t="shared" ref="H74:H126" si="3">SUM(E74:G74)</f>
        <v>5</v>
      </c>
      <c r="I74" s="5">
        <f>80/10</f>
        <v>8</v>
      </c>
      <c r="J74" s="25">
        <f t="shared" ref="J74:J131" si="4">H74*I74</f>
        <v>40</v>
      </c>
      <c r="K74" s="34">
        <f t="shared" si="2"/>
        <v>80</v>
      </c>
      <c r="L74" s="34"/>
      <c r="M74" s="34"/>
      <c r="N74" s="34"/>
    </row>
    <row r="75" spans="1:14" ht="15" customHeight="1" x14ac:dyDescent="0.25">
      <c r="A75" s="7"/>
      <c r="B75" s="4" t="s">
        <v>149</v>
      </c>
      <c r="C75" s="20" t="s">
        <v>67</v>
      </c>
      <c r="D75" s="7" t="s">
        <v>124</v>
      </c>
      <c r="E75" s="7">
        <v>20</v>
      </c>
      <c r="G75" s="7">
        <v>20</v>
      </c>
      <c r="H75" s="7">
        <f t="shared" si="3"/>
        <v>40</v>
      </c>
      <c r="I75" s="5">
        <v>7.4</v>
      </c>
      <c r="J75" s="25">
        <f t="shared" si="4"/>
        <v>296</v>
      </c>
      <c r="K75" s="34">
        <f t="shared" ref="K75:K131" si="5">J75*2</f>
        <v>592</v>
      </c>
      <c r="L75" s="34"/>
      <c r="M75" s="34"/>
      <c r="N75" s="34"/>
    </row>
    <row r="76" spans="1:14" ht="15" customHeight="1" x14ac:dyDescent="0.25">
      <c r="A76" s="7"/>
      <c r="B76" s="4" t="s">
        <v>149</v>
      </c>
      <c r="C76" s="20" t="s">
        <v>68</v>
      </c>
      <c r="D76" s="7" t="s">
        <v>124</v>
      </c>
      <c r="E76" s="7">
        <v>20</v>
      </c>
      <c r="G76" s="7">
        <v>20</v>
      </c>
      <c r="H76" s="7">
        <f t="shared" si="3"/>
        <v>40</v>
      </c>
      <c r="I76" s="5">
        <v>8</v>
      </c>
      <c r="J76" s="25">
        <f t="shared" si="4"/>
        <v>320</v>
      </c>
      <c r="K76" s="34">
        <f t="shared" si="5"/>
        <v>640</v>
      </c>
      <c r="L76" s="34"/>
      <c r="M76" s="34"/>
      <c r="N76" s="34"/>
    </row>
    <row r="77" spans="1:14" ht="15" customHeight="1" x14ac:dyDescent="0.25">
      <c r="A77" s="7"/>
      <c r="B77" s="4" t="s">
        <v>149</v>
      </c>
      <c r="C77" s="20" t="s">
        <v>69</v>
      </c>
      <c r="D77" s="7" t="s">
        <v>124</v>
      </c>
      <c r="E77" s="7">
        <v>50</v>
      </c>
      <c r="G77" s="7">
        <v>0</v>
      </c>
      <c r="H77" s="7">
        <f t="shared" si="3"/>
        <v>50</v>
      </c>
      <c r="I77" s="5">
        <v>10</v>
      </c>
      <c r="J77" s="25">
        <f t="shared" si="4"/>
        <v>500</v>
      </c>
      <c r="K77" s="34">
        <f t="shared" si="5"/>
        <v>1000</v>
      </c>
      <c r="L77" s="34"/>
      <c r="M77" s="34"/>
      <c r="N77" s="34"/>
    </row>
    <row r="78" spans="1:14" ht="15" customHeight="1" x14ac:dyDescent="0.25">
      <c r="A78" s="7"/>
      <c r="B78" s="4" t="s">
        <v>148</v>
      </c>
      <c r="C78" s="20" t="s">
        <v>70</v>
      </c>
      <c r="D78" s="7" t="s">
        <v>125</v>
      </c>
      <c r="E78" s="7">
        <v>100</v>
      </c>
      <c r="G78" s="7">
        <v>500</v>
      </c>
      <c r="H78" s="7">
        <f t="shared" si="3"/>
        <v>600</v>
      </c>
      <c r="I78" s="5">
        <f>140/500</f>
        <v>0.28000000000000003</v>
      </c>
      <c r="J78" s="25">
        <f t="shared" si="4"/>
        <v>168.00000000000003</v>
      </c>
      <c r="K78" s="34">
        <f t="shared" si="5"/>
        <v>336.00000000000006</v>
      </c>
      <c r="L78" s="34"/>
      <c r="M78" s="34"/>
      <c r="N78" s="34"/>
    </row>
    <row r="79" spans="1:14" ht="15" customHeight="1" x14ac:dyDescent="0.25">
      <c r="A79" s="7"/>
      <c r="B79" s="4" t="s">
        <v>148</v>
      </c>
      <c r="C79" s="20" t="s">
        <v>71</v>
      </c>
      <c r="D79" s="7" t="s">
        <v>125</v>
      </c>
      <c r="E79" s="7">
        <v>100</v>
      </c>
      <c r="G79" s="7">
        <v>100</v>
      </c>
      <c r="H79" s="7">
        <f t="shared" si="3"/>
        <v>200</v>
      </c>
      <c r="I79" s="5">
        <f>120/500</f>
        <v>0.24</v>
      </c>
      <c r="J79" s="25">
        <f t="shared" si="4"/>
        <v>48</v>
      </c>
      <c r="K79" s="34">
        <f t="shared" si="5"/>
        <v>96</v>
      </c>
      <c r="L79" s="34"/>
      <c r="M79" s="34"/>
      <c r="N79" s="34"/>
    </row>
    <row r="80" spans="1:14" ht="15" customHeight="1" x14ac:dyDescent="0.25">
      <c r="A80" s="7"/>
      <c r="B80" s="4" t="s">
        <v>148</v>
      </c>
      <c r="C80" s="20" t="s">
        <v>72</v>
      </c>
      <c r="D80" s="7" t="s">
        <v>125</v>
      </c>
      <c r="E80" s="7">
        <v>100</v>
      </c>
      <c r="G80" s="7">
        <v>100</v>
      </c>
      <c r="H80" s="7">
        <f t="shared" si="3"/>
        <v>200</v>
      </c>
      <c r="I80" s="5">
        <f>150/100</f>
        <v>1.5</v>
      </c>
      <c r="J80" s="25">
        <f t="shared" si="4"/>
        <v>300</v>
      </c>
      <c r="K80" s="34">
        <f t="shared" si="5"/>
        <v>600</v>
      </c>
      <c r="L80" s="34"/>
      <c r="M80" s="34"/>
      <c r="N80" s="34"/>
    </row>
    <row r="81" spans="1:14" ht="15" customHeight="1" x14ac:dyDescent="0.25">
      <c r="A81" s="7"/>
      <c r="B81" s="4" t="s">
        <v>148</v>
      </c>
      <c r="C81" s="20" t="s">
        <v>73</v>
      </c>
      <c r="D81" s="7" t="s">
        <v>125</v>
      </c>
      <c r="E81" s="7">
        <v>100</v>
      </c>
      <c r="G81" s="7">
        <v>100</v>
      </c>
      <c r="H81" s="7">
        <f t="shared" si="3"/>
        <v>200</v>
      </c>
      <c r="I81" s="5">
        <f>95/100</f>
        <v>0.95</v>
      </c>
      <c r="J81" s="25">
        <f t="shared" si="4"/>
        <v>190</v>
      </c>
      <c r="K81" s="34">
        <f t="shared" si="5"/>
        <v>380</v>
      </c>
      <c r="L81" s="34"/>
      <c r="M81" s="34"/>
      <c r="N81" s="34"/>
    </row>
    <row r="82" spans="1:14" ht="15" customHeight="1" x14ac:dyDescent="0.25">
      <c r="A82" s="7"/>
      <c r="B82" s="4" t="s">
        <v>148</v>
      </c>
      <c r="C82" s="20" t="s">
        <v>74</v>
      </c>
      <c r="D82" s="7" t="s">
        <v>125</v>
      </c>
      <c r="E82" s="7">
        <v>100</v>
      </c>
      <c r="G82" s="7">
        <v>100</v>
      </c>
      <c r="H82" s="7">
        <f t="shared" si="3"/>
        <v>200</v>
      </c>
      <c r="I82" s="5">
        <f>95/100</f>
        <v>0.95</v>
      </c>
      <c r="J82" s="25">
        <f t="shared" si="4"/>
        <v>190</v>
      </c>
      <c r="K82" s="34">
        <f t="shared" si="5"/>
        <v>380</v>
      </c>
      <c r="L82" s="34"/>
      <c r="M82" s="34"/>
      <c r="N82" s="34"/>
    </row>
    <row r="83" spans="1:14" ht="15" customHeight="1" x14ac:dyDescent="0.25">
      <c r="A83" s="7"/>
      <c r="B83" s="4" t="s">
        <v>148</v>
      </c>
      <c r="C83" s="20" t="s">
        <v>75</v>
      </c>
      <c r="D83" s="7" t="s">
        <v>125</v>
      </c>
      <c r="E83" s="7">
        <v>100</v>
      </c>
      <c r="G83" s="7">
        <v>100</v>
      </c>
      <c r="H83" s="7">
        <f t="shared" si="3"/>
        <v>200</v>
      </c>
      <c r="I83" s="5">
        <f>95/100</f>
        <v>0.95</v>
      </c>
      <c r="J83" s="25">
        <f t="shared" si="4"/>
        <v>190</v>
      </c>
      <c r="K83" s="34">
        <f t="shared" si="5"/>
        <v>380</v>
      </c>
      <c r="L83" s="34"/>
      <c r="M83" s="34"/>
      <c r="N83" s="34"/>
    </row>
    <row r="84" spans="1:14" ht="15" customHeight="1" x14ac:dyDescent="0.25">
      <c r="A84" s="7"/>
      <c r="B84" s="4" t="s">
        <v>150</v>
      </c>
      <c r="C84" s="20" t="s">
        <v>76</v>
      </c>
      <c r="D84" s="7" t="s">
        <v>129</v>
      </c>
      <c r="E84" s="7">
        <v>500</v>
      </c>
      <c r="F84" s="7">
        <v>1000</v>
      </c>
      <c r="G84" s="7">
        <v>12</v>
      </c>
      <c r="H84" s="7">
        <f t="shared" si="3"/>
        <v>1512</v>
      </c>
      <c r="I84" s="5">
        <f>28/1000</f>
        <v>2.8000000000000001E-2</v>
      </c>
      <c r="J84" s="25">
        <f t="shared" si="4"/>
        <v>42.335999999999999</v>
      </c>
      <c r="K84" s="34">
        <f t="shared" si="5"/>
        <v>84.671999999999997</v>
      </c>
      <c r="L84" s="34"/>
      <c r="M84" s="34"/>
      <c r="N84" s="34"/>
    </row>
    <row r="85" spans="1:14" ht="15" customHeight="1" x14ac:dyDescent="0.25">
      <c r="A85" s="7"/>
      <c r="B85" s="4" t="s">
        <v>148</v>
      </c>
      <c r="C85" s="20" t="s">
        <v>77</v>
      </c>
      <c r="D85" s="7" t="s">
        <v>125</v>
      </c>
      <c r="E85" s="7">
        <v>100</v>
      </c>
      <c r="G85" s="7">
        <v>100</v>
      </c>
      <c r="H85" s="7">
        <f t="shared" si="3"/>
        <v>200</v>
      </c>
      <c r="I85" s="5">
        <v>0.4</v>
      </c>
      <c r="J85" s="25">
        <f t="shared" si="4"/>
        <v>80</v>
      </c>
      <c r="K85" s="34">
        <f t="shared" si="5"/>
        <v>160</v>
      </c>
      <c r="L85" s="34"/>
      <c r="M85" s="34"/>
      <c r="N85" s="34"/>
    </row>
    <row r="86" spans="1:14" ht="15" customHeight="1" x14ac:dyDescent="0.25">
      <c r="A86" s="7"/>
      <c r="B86" s="4" t="s">
        <v>150</v>
      </c>
      <c r="C86" s="20" t="s">
        <v>78</v>
      </c>
      <c r="D86" s="7" t="s">
        <v>129</v>
      </c>
      <c r="E86" s="7">
        <v>250</v>
      </c>
      <c r="G86" s="7">
        <v>0</v>
      </c>
      <c r="H86" s="7">
        <f t="shared" si="3"/>
        <v>250</v>
      </c>
      <c r="I86" s="5">
        <f>260/250</f>
        <v>1.04</v>
      </c>
      <c r="J86" s="25">
        <f t="shared" si="4"/>
        <v>260</v>
      </c>
      <c r="K86" s="34">
        <f t="shared" si="5"/>
        <v>520</v>
      </c>
      <c r="L86" s="34"/>
      <c r="M86" s="34"/>
      <c r="N86" s="34"/>
    </row>
    <row r="87" spans="1:14" ht="15" customHeight="1" x14ac:dyDescent="0.25">
      <c r="A87" s="7"/>
      <c r="B87" s="4" t="s">
        <v>150</v>
      </c>
      <c r="C87" s="20" t="s">
        <v>79</v>
      </c>
      <c r="D87" s="7" t="s">
        <v>129</v>
      </c>
      <c r="E87" s="7">
        <v>250</v>
      </c>
      <c r="G87" s="7">
        <v>0</v>
      </c>
      <c r="H87" s="7">
        <f t="shared" si="3"/>
        <v>250</v>
      </c>
      <c r="I87" s="5">
        <f>260/250</f>
        <v>1.04</v>
      </c>
      <c r="J87" s="25">
        <f t="shared" si="4"/>
        <v>260</v>
      </c>
      <c r="K87" s="34">
        <f t="shared" si="5"/>
        <v>520</v>
      </c>
      <c r="L87" s="34"/>
      <c r="M87" s="34"/>
      <c r="N87" s="34"/>
    </row>
    <row r="88" spans="1:14" ht="15" customHeight="1" x14ac:dyDescent="0.25">
      <c r="A88" s="7"/>
      <c r="B88" s="4" t="s">
        <v>150</v>
      </c>
      <c r="C88" s="20" t="s">
        <v>80</v>
      </c>
      <c r="D88" s="7" t="s">
        <v>129</v>
      </c>
      <c r="E88" s="7">
        <v>250</v>
      </c>
      <c r="G88" s="7">
        <v>0</v>
      </c>
      <c r="H88" s="7">
        <f t="shared" si="3"/>
        <v>250</v>
      </c>
      <c r="I88" s="5">
        <f>260/250</f>
        <v>1.04</v>
      </c>
      <c r="J88" s="25">
        <f t="shared" si="4"/>
        <v>260</v>
      </c>
      <c r="K88" s="34">
        <f t="shared" si="5"/>
        <v>520</v>
      </c>
      <c r="L88" s="34"/>
      <c r="M88" s="34"/>
      <c r="N88" s="34"/>
    </row>
    <row r="89" spans="1:14" ht="15" customHeight="1" x14ac:dyDescent="0.25">
      <c r="A89" s="7"/>
      <c r="B89" s="4" t="s">
        <v>149</v>
      </c>
      <c r="C89" s="20" t="s">
        <v>81</v>
      </c>
      <c r="D89" s="7" t="s">
        <v>124</v>
      </c>
      <c r="E89" s="7">
        <v>100</v>
      </c>
      <c r="G89" s="7">
        <v>0</v>
      </c>
      <c r="H89" s="7">
        <f t="shared" si="3"/>
        <v>100</v>
      </c>
      <c r="I89" s="5">
        <v>0.5</v>
      </c>
      <c r="J89" s="25">
        <f t="shared" si="4"/>
        <v>50</v>
      </c>
      <c r="K89" s="34">
        <f t="shared" si="5"/>
        <v>100</v>
      </c>
      <c r="L89" s="34"/>
      <c r="M89" s="34"/>
      <c r="N89" s="34"/>
    </row>
    <row r="90" spans="1:14" ht="15" customHeight="1" x14ac:dyDescent="0.25">
      <c r="A90" s="7"/>
      <c r="B90" s="4" t="s">
        <v>150</v>
      </c>
      <c r="C90" s="20" t="s">
        <v>82</v>
      </c>
      <c r="D90" s="7" t="s">
        <v>128</v>
      </c>
      <c r="E90" s="7">
        <v>50</v>
      </c>
      <c r="G90" s="7">
        <v>0</v>
      </c>
      <c r="H90" s="7">
        <f t="shared" si="3"/>
        <v>50</v>
      </c>
      <c r="I90" s="5">
        <v>4</v>
      </c>
      <c r="J90" s="25">
        <f t="shared" si="4"/>
        <v>200</v>
      </c>
      <c r="K90" s="34">
        <f t="shared" si="5"/>
        <v>400</v>
      </c>
      <c r="L90" s="34"/>
      <c r="M90" s="34"/>
      <c r="N90" s="34"/>
    </row>
    <row r="91" spans="1:14" ht="15" customHeight="1" x14ac:dyDescent="0.25">
      <c r="A91" s="7"/>
      <c r="B91" s="4" t="s">
        <v>150</v>
      </c>
      <c r="C91" s="20" t="s">
        <v>83</v>
      </c>
      <c r="D91" s="7" t="s">
        <v>128</v>
      </c>
      <c r="E91" s="7">
        <v>50</v>
      </c>
      <c r="G91" s="7">
        <v>0</v>
      </c>
      <c r="H91" s="7">
        <f t="shared" si="3"/>
        <v>50</v>
      </c>
      <c r="I91" s="5">
        <v>70</v>
      </c>
      <c r="J91" s="25">
        <f t="shared" si="4"/>
        <v>3500</v>
      </c>
      <c r="K91" s="34">
        <f t="shared" si="5"/>
        <v>7000</v>
      </c>
      <c r="L91" s="34"/>
      <c r="M91" s="34"/>
      <c r="N91" s="34"/>
    </row>
    <row r="92" spans="1:14" ht="15" customHeight="1" x14ac:dyDescent="0.25">
      <c r="A92" s="7"/>
      <c r="B92" s="4" t="s">
        <v>149</v>
      </c>
      <c r="C92" s="20" t="s">
        <v>84</v>
      </c>
      <c r="D92" s="7" t="s">
        <v>124</v>
      </c>
      <c r="E92" s="7">
        <v>20</v>
      </c>
      <c r="G92" s="7">
        <v>0</v>
      </c>
      <c r="H92" s="7">
        <f t="shared" si="3"/>
        <v>20</v>
      </c>
      <c r="I92" s="5">
        <v>8</v>
      </c>
      <c r="J92" s="25">
        <f t="shared" si="4"/>
        <v>160</v>
      </c>
      <c r="K92" s="34">
        <f t="shared" si="5"/>
        <v>320</v>
      </c>
      <c r="L92" s="34"/>
      <c r="M92" s="34"/>
      <c r="N92" s="34"/>
    </row>
    <row r="93" spans="1:14" ht="15" customHeight="1" x14ac:dyDescent="0.25">
      <c r="A93" s="7"/>
      <c r="B93" s="4" t="s">
        <v>149</v>
      </c>
      <c r="C93" s="20" t="s">
        <v>85</v>
      </c>
      <c r="D93" s="7" t="s">
        <v>126</v>
      </c>
      <c r="E93" s="7">
        <v>96</v>
      </c>
      <c r="F93" s="7">
        <v>384</v>
      </c>
      <c r="G93" s="7">
        <v>0</v>
      </c>
      <c r="H93" s="7">
        <f t="shared" si="3"/>
        <v>480</v>
      </c>
      <c r="I93" s="5">
        <f>600/96</f>
        <v>6.25</v>
      </c>
      <c r="J93" s="25">
        <f t="shared" si="4"/>
        <v>3000</v>
      </c>
      <c r="K93" s="34">
        <f t="shared" si="5"/>
        <v>6000</v>
      </c>
      <c r="L93" s="34"/>
      <c r="M93" s="34"/>
      <c r="N93" s="34"/>
    </row>
    <row r="94" spans="1:14" ht="15" customHeight="1" x14ac:dyDescent="0.25">
      <c r="A94" s="7"/>
      <c r="B94" s="4" t="s">
        <v>149</v>
      </c>
      <c r="C94" s="20" t="s">
        <v>86</v>
      </c>
      <c r="D94" s="7" t="s">
        <v>126</v>
      </c>
      <c r="E94" s="7">
        <v>20</v>
      </c>
      <c r="G94" s="7">
        <v>0</v>
      </c>
      <c r="H94" s="7">
        <f t="shared" si="3"/>
        <v>20</v>
      </c>
      <c r="I94" s="5">
        <v>29</v>
      </c>
      <c r="J94" s="25">
        <f t="shared" si="4"/>
        <v>580</v>
      </c>
      <c r="K94" s="34">
        <f t="shared" si="5"/>
        <v>1160</v>
      </c>
      <c r="L94" s="34"/>
      <c r="M94" s="34"/>
      <c r="N94" s="34"/>
    </row>
    <row r="95" spans="1:14" ht="15" customHeight="1" x14ac:dyDescent="0.25">
      <c r="A95" s="7"/>
      <c r="B95" s="4" t="s">
        <v>149</v>
      </c>
      <c r="C95" s="20" t="s">
        <v>87</v>
      </c>
      <c r="D95" s="7" t="s">
        <v>126</v>
      </c>
      <c r="E95" s="7">
        <v>200</v>
      </c>
      <c r="G95" s="7">
        <v>0</v>
      </c>
      <c r="H95" s="7">
        <f t="shared" si="3"/>
        <v>200</v>
      </c>
      <c r="I95" s="5">
        <v>29</v>
      </c>
      <c r="J95" s="25">
        <f t="shared" si="4"/>
        <v>5800</v>
      </c>
      <c r="K95" s="34">
        <f t="shared" si="5"/>
        <v>11600</v>
      </c>
      <c r="L95" s="34"/>
      <c r="M95" s="34"/>
      <c r="N95" s="34"/>
    </row>
    <row r="96" spans="1:14" ht="15" customHeight="1" x14ac:dyDescent="0.25">
      <c r="A96" s="7"/>
      <c r="B96" s="4" t="s">
        <v>149</v>
      </c>
      <c r="C96" s="20" t="s">
        <v>88</v>
      </c>
      <c r="D96" s="7" t="s">
        <v>126</v>
      </c>
      <c r="E96" s="7">
        <v>100</v>
      </c>
      <c r="G96" s="7">
        <v>0</v>
      </c>
      <c r="H96" s="7">
        <f t="shared" si="3"/>
        <v>100</v>
      </c>
      <c r="I96" s="5">
        <v>12</v>
      </c>
      <c r="J96" s="25">
        <f t="shared" si="4"/>
        <v>1200</v>
      </c>
      <c r="K96" s="34">
        <f t="shared" si="5"/>
        <v>2400</v>
      </c>
      <c r="L96" s="34"/>
      <c r="M96" s="34"/>
      <c r="N96" s="34"/>
    </row>
    <row r="97" spans="1:14" ht="15" customHeight="1" x14ac:dyDescent="0.25">
      <c r="A97" s="7"/>
      <c r="B97" s="4" t="s">
        <v>149</v>
      </c>
      <c r="C97" s="20" t="s">
        <v>89</v>
      </c>
      <c r="D97" s="7" t="s">
        <v>131</v>
      </c>
      <c r="E97" s="7">
        <v>10</v>
      </c>
      <c r="G97" s="7">
        <v>1</v>
      </c>
      <c r="H97" s="7">
        <f t="shared" si="3"/>
        <v>11</v>
      </c>
      <c r="I97" s="5">
        <v>8.3000000000000007</v>
      </c>
      <c r="J97" s="25">
        <f t="shared" si="4"/>
        <v>91.300000000000011</v>
      </c>
      <c r="K97" s="34">
        <f t="shared" si="5"/>
        <v>182.60000000000002</v>
      </c>
      <c r="L97" s="34"/>
      <c r="M97" s="34"/>
      <c r="N97" s="34"/>
    </row>
    <row r="98" spans="1:14" ht="15" customHeight="1" x14ac:dyDescent="0.25">
      <c r="A98" s="7"/>
      <c r="B98" s="4" t="s">
        <v>149</v>
      </c>
      <c r="C98" s="20" t="s">
        <v>90</v>
      </c>
      <c r="D98" s="7" t="s">
        <v>131</v>
      </c>
      <c r="E98" s="7">
        <v>1</v>
      </c>
      <c r="G98" s="7">
        <v>0</v>
      </c>
      <c r="H98" s="7">
        <f t="shared" si="3"/>
        <v>1</v>
      </c>
      <c r="I98" s="5">
        <v>50</v>
      </c>
      <c r="J98" s="25">
        <f t="shared" si="4"/>
        <v>50</v>
      </c>
      <c r="K98" s="34">
        <f t="shared" si="5"/>
        <v>100</v>
      </c>
      <c r="L98" s="34"/>
      <c r="M98" s="34"/>
      <c r="N98" s="34"/>
    </row>
    <row r="99" spans="1:14" ht="15" customHeight="1" x14ac:dyDescent="0.25">
      <c r="A99" s="7"/>
      <c r="B99" s="4" t="s">
        <v>149</v>
      </c>
      <c r="C99" s="20" t="s">
        <v>91</v>
      </c>
      <c r="D99" s="7" t="s">
        <v>132</v>
      </c>
      <c r="E99" s="7">
        <v>1</v>
      </c>
      <c r="G99" s="7">
        <v>1</v>
      </c>
      <c r="H99" s="7">
        <f t="shared" si="3"/>
        <v>2</v>
      </c>
      <c r="I99" s="5">
        <v>200</v>
      </c>
      <c r="J99" s="25">
        <f t="shared" si="4"/>
        <v>400</v>
      </c>
      <c r="K99" s="34">
        <f t="shared" si="5"/>
        <v>800</v>
      </c>
      <c r="L99" s="34"/>
      <c r="M99" s="34"/>
      <c r="N99" s="34"/>
    </row>
    <row r="100" spans="1:14" ht="15" customHeight="1" x14ac:dyDescent="0.25">
      <c r="A100" s="7"/>
      <c r="B100" s="4" t="s">
        <v>149</v>
      </c>
      <c r="C100" s="20" t="s">
        <v>92</v>
      </c>
      <c r="D100" s="7" t="s">
        <v>126</v>
      </c>
      <c r="E100" s="7">
        <v>300</v>
      </c>
      <c r="G100" s="7">
        <v>100</v>
      </c>
      <c r="H100" s="7">
        <f t="shared" si="3"/>
        <v>400</v>
      </c>
      <c r="I100" s="5">
        <v>0.6</v>
      </c>
      <c r="J100" s="25">
        <f t="shared" si="4"/>
        <v>240</v>
      </c>
      <c r="K100" s="34">
        <f t="shared" si="5"/>
        <v>480</v>
      </c>
      <c r="L100" s="34"/>
      <c r="M100" s="34"/>
      <c r="N100" s="34"/>
    </row>
    <row r="101" spans="1:14" ht="15" customHeight="1" x14ac:dyDescent="0.25">
      <c r="A101" s="7"/>
      <c r="B101" s="4" t="s">
        <v>149</v>
      </c>
      <c r="C101" s="20" t="s">
        <v>93</v>
      </c>
      <c r="D101" s="7" t="s">
        <v>124</v>
      </c>
      <c r="E101" s="7">
        <v>200</v>
      </c>
      <c r="G101" s="7">
        <v>20</v>
      </c>
      <c r="H101" s="7">
        <f t="shared" si="3"/>
        <v>220</v>
      </c>
      <c r="I101" s="5">
        <v>0.4</v>
      </c>
      <c r="J101" s="25">
        <f t="shared" si="4"/>
        <v>88</v>
      </c>
      <c r="K101" s="34">
        <f t="shared" si="5"/>
        <v>176</v>
      </c>
      <c r="L101" s="34"/>
      <c r="M101" s="34"/>
      <c r="N101" s="34"/>
    </row>
    <row r="102" spans="1:14" ht="15" customHeight="1" x14ac:dyDescent="0.25">
      <c r="A102" s="7"/>
      <c r="B102" s="4" t="s">
        <v>150</v>
      </c>
      <c r="C102" s="20" t="s">
        <v>94</v>
      </c>
      <c r="D102" s="7" t="s">
        <v>124</v>
      </c>
      <c r="E102" s="7">
        <v>20</v>
      </c>
      <c r="G102" s="7">
        <v>30</v>
      </c>
      <c r="H102" s="7">
        <f t="shared" si="3"/>
        <v>50</v>
      </c>
      <c r="I102" s="5">
        <v>2.8</v>
      </c>
      <c r="J102" s="25">
        <f t="shared" si="4"/>
        <v>140</v>
      </c>
      <c r="K102" s="34">
        <f t="shared" si="5"/>
        <v>280</v>
      </c>
      <c r="L102" s="34"/>
      <c r="M102" s="34"/>
      <c r="N102" s="34"/>
    </row>
    <row r="103" spans="1:14" ht="15" customHeight="1" x14ac:dyDescent="0.25">
      <c r="A103" s="7"/>
      <c r="B103" s="4" t="s">
        <v>150</v>
      </c>
      <c r="C103" s="20" t="s">
        <v>95</v>
      </c>
      <c r="D103" s="7" t="s">
        <v>124</v>
      </c>
      <c r="E103" s="7">
        <v>20</v>
      </c>
      <c r="G103" s="7">
        <v>30</v>
      </c>
      <c r="H103" s="7">
        <f t="shared" si="3"/>
        <v>50</v>
      </c>
      <c r="I103" s="5">
        <v>1.8</v>
      </c>
      <c r="J103" s="25">
        <f t="shared" si="4"/>
        <v>90</v>
      </c>
      <c r="K103" s="34">
        <f t="shared" si="5"/>
        <v>180</v>
      </c>
      <c r="L103" s="34"/>
      <c r="M103" s="34"/>
      <c r="N103" s="34"/>
    </row>
    <row r="104" spans="1:14" ht="15" customHeight="1" x14ac:dyDescent="0.25">
      <c r="A104" s="7"/>
      <c r="B104" s="4" t="s">
        <v>150</v>
      </c>
      <c r="C104" s="20" t="s">
        <v>96</v>
      </c>
      <c r="D104" s="7" t="s">
        <v>124</v>
      </c>
      <c r="E104" s="7">
        <v>20</v>
      </c>
      <c r="G104" s="7">
        <v>30</v>
      </c>
      <c r="H104" s="7">
        <f t="shared" si="3"/>
        <v>50</v>
      </c>
      <c r="I104" s="5">
        <v>2.1</v>
      </c>
      <c r="J104" s="25">
        <f t="shared" si="4"/>
        <v>105</v>
      </c>
      <c r="K104" s="34">
        <f t="shared" si="5"/>
        <v>210</v>
      </c>
      <c r="L104" s="34"/>
      <c r="M104" s="34"/>
      <c r="N104" s="34"/>
    </row>
    <row r="105" spans="1:14" ht="15" customHeight="1" x14ac:dyDescent="0.25">
      <c r="A105" s="7"/>
      <c r="B105" s="4" t="s">
        <v>150</v>
      </c>
      <c r="C105" s="20" t="s">
        <v>97</v>
      </c>
      <c r="D105" s="7" t="s">
        <v>124</v>
      </c>
      <c r="E105" s="7">
        <v>20</v>
      </c>
      <c r="G105" s="7">
        <v>30</v>
      </c>
      <c r="H105" s="7">
        <f t="shared" si="3"/>
        <v>50</v>
      </c>
      <c r="I105" s="5">
        <v>1.8</v>
      </c>
      <c r="J105" s="25">
        <f t="shared" si="4"/>
        <v>90</v>
      </c>
      <c r="K105" s="34">
        <f t="shared" si="5"/>
        <v>180</v>
      </c>
      <c r="L105" s="34"/>
      <c r="M105" s="34"/>
      <c r="N105" s="34"/>
    </row>
    <row r="106" spans="1:14" ht="15" customHeight="1" x14ac:dyDescent="0.25">
      <c r="A106" s="7"/>
      <c r="B106" s="4" t="s">
        <v>149</v>
      </c>
      <c r="C106" s="20" t="s">
        <v>98</v>
      </c>
      <c r="D106" s="7" t="s">
        <v>133</v>
      </c>
      <c r="E106" s="7">
        <v>1</v>
      </c>
      <c r="G106" s="7">
        <v>0</v>
      </c>
      <c r="H106" s="7">
        <f t="shared" si="3"/>
        <v>1</v>
      </c>
      <c r="I106" s="5">
        <v>0.4</v>
      </c>
      <c r="J106" s="25">
        <f t="shared" si="4"/>
        <v>0.4</v>
      </c>
      <c r="K106" s="34">
        <f t="shared" si="5"/>
        <v>0.8</v>
      </c>
      <c r="L106" s="34"/>
      <c r="M106" s="34"/>
      <c r="N106" s="34"/>
    </row>
    <row r="107" spans="1:14" ht="15" customHeight="1" x14ac:dyDescent="0.25">
      <c r="A107" s="7"/>
      <c r="B107" s="4" t="s">
        <v>148</v>
      </c>
      <c r="C107" s="20" t="s">
        <v>99</v>
      </c>
      <c r="D107" s="7" t="s">
        <v>134</v>
      </c>
      <c r="E107" s="7">
        <v>100</v>
      </c>
      <c r="G107" s="7">
        <v>100</v>
      </c>
      <c r="H107" s="7">
        <f t="shared" si="3"/>
        <v>200</v>
      </c>
      <c r="I107" s="5">
        <v>0.4</v>
      </c>
      <c r="J107" s="25">
        <f t="shared" si="4"/>
        <v>80</v>
      </c>
      <c r="K107" s="34">
        <f t="shared" si="5"/>
        <v>160</v>
      </c>
      <c r="L107" s="34"/>
      <c r="M107" s="34"/>
      <c r="N107" s="34"/>
    </row>
    <row r="108" spans="1:14" ht="15" customHeight="1" x14ac:dyDescent="0.25">
      <c r="A108" s="7"/>
      <c r="B108" s="4" t="s">
        <v>148</v>
      </c>
      <c r="C108" s="20" t="s">
        <v>100</v>
      </c>
      <c r="D108" s="7" t="s">
        <v>134</v>
      </c>
      <c r="E108" s="7">
        <v>100</v>
      </c>
      <c r="G108" s="7">
        <v>100</v>
      </c>
      <c r="H108" s="7">
        <f t="shared" si="3"/>
        <v>200</v>
      </c>
      <c r="I108" s="5">
        <v>0.4</v>
      </c>
      <c r="J108" s="25">
        <f t="shared" si="4"/>
        <v>80</v>
      </c>
      <c r="K108" s="34">
        <f t="shared" si="5"/>
        <v>160</v>
      </c>
      <c r="L108" s="34"/>
      <c r="M108" s="34"/>
      <c r="N108" s="34"/>
    </row>
    <row r="109" spans="1:14" ht="15" customHeight="1" x14ac:dyDescent="0.25">
      <c r="A109" s="7"/>
      <c r="B109" s="4" t="s">
        <v>148</v>
      </c>
      <c r="C109" s="20" t="s">
        <v>101</v>
      </c>
      <c r="D109" s="7" t="s">
        <v>134</v>
      </c>
      <c r="E109" s="7">
        <v>100</v>
      </c>
      <c r="G109" s="7">
        <v>100</v>
      </c>
      <c r="H109" s="7">
        <f t="shared" si="3"/>
        <v>200</v>
      </c>
      <c r="I109" s="5">
        <v>0.4</v>
      </c>
      <c r="J109" s="25">
        <f t="shared" si="4"/>
        <v>80</v>
      </c>
      <c r="K109" s="34">
        <f t="shared" si="5"/>
        <v>160</v>
      </c>
      <c r="L109" s="34"/>
      <c r="M109" s="34"/>
      <c r="N109" s="34"/>
    </row>
    <row r="110" spans="1:14" ht="15" customHeight="1" x14ac:dyDescent="0.25">
      <c r="A110" s="7"/>
      <c r="B110" s="4" t="s">
        <v>148</v>
      </c>
      <c r="C110" s="20" t="s">
        <v>102</v>
      </c>
      <c r="D110" s="7" t="s">
        <v>134</v>
      </c>
      <c r="E110" s="7">
        <v>100</v>
      </c>
      <c r="G110" s="7">
        <v>100</v>
      </c>
      <c r="H110" s="7">
        <f t="shared" si="3"/>
        <v>200</v>
      </c>
      <c r="I110" s="5">
        <v>0.4</v>
      </c>
      <c r="J110" s="25">
        <f t="shared" si="4"/>
        <v>80</v>
      </c>
      <c r="K110" s="34">
        <f t="shared" si="5"/>
        <v>160</v>
      </c>
      <c r="L110" s="34"/>
      <c r="M110" s="34"/>
      <c r="N110" s="34"/>
    </row>
    <row r="111" spans="1:14" ht="15" customHeight="1" x14ac:dyDescent="0.25">
      <c r="A111" s="7"/>
      <c r="B111" s="4" t="s">
        <v>148</v>
      </c>
      <c r="C111" s="20" t="s">
        <v>103</v>
      </c>
      <c r="D111" s="7" t="s">
        <v>134</v>
      </c>
      <c r="E111" s="7">
        <v>100</v>
      </c>
      <c r="G111" s="7">
        <v>100</v>
      </c>
      <c r="H111" s="7">
        <f t="shared" si="3"/>
        <v>200</v>
      </c>
      <c r="I111" s="5">
        <v>0.4</v>
      </c>
      <c r="J111" s="25">
        <f t="shared" si="4"/>
        <v>80</v>
      </c>
      <c r="K111" s="34">
        <f t="shared" si="5"/>
        <v>160</v>
      </c>
      <c r="L111" s="34"/>
      <c r="M111" s="34"/>
      <c r="N111" s="34"/>
    </row>
    <row r="112" spans="1:14" ht="15" customHeight="1" x14ac:dyDescent="0.25">
      <c r="A112" s="7"/>
      <c r="B112" s="4" t="s">
        <v>149</v>
      </c>
      <c r="C112" s="20" t="s">
        <v>104</v>
      </c>
      <c r="D112" s="7" t="s">
        <v>124</v>
      </c>
      <c r="E112" s="7">
        <v>50</v>
      </c>
      <c r="G112" s="7">
        <v>0</v>
      </c>
      <c r="H112" s="7">
        <f t="shared" si="3"/>
        <v>50</v>
      </c>
      <c r="I112" s="5">
        <v>10</v>
      </c>
      <c r="J112" s="25">
        <f t="shared" si="4"/>
        <v>500</v>
      </c>
      <c r="K112" s="34">
        <f t="shared" si="5"/>
        <v>1000</v>
      </c>
      <c r="L112" s="34"/>
      <c r="M112" s="34"/>
      <c r="N112" s="34"/>
    </row>
    <row r="113" spans="1:14" ht="15" customHeight="1" x14ac:dyDescent="0.25">
      <c r="A113" s="7"/>
      <c r="B113" s="4" t="s">
        <v>148</v>
      </c>
      <c r="C113" s="20" t="s">
        <v>77</v>
      </c>
      <c r="D113" s="7" t="s">
        <v>125</v>
      </c>
      <c r="E113" s="7"/>
      <c r="G113" s="7">
        <v>100</v>
      </c>
      <c r="H113" s="7">
        <f t="shared" si="3"/>
        <v>100</v>
      </c>
      <c r="I113" s="5">
        <v>0.4</v>
      </c>
      <c r="J113" s="25">
        <f t="shared" si="4"/>
        <v>40</v>
      </c>
      <c r="K113" s="34">
        <f t="shared" si="5"/>
        <v>80</v>
      </c>
      <c r="L113" s="34"/>
      <c r="M113" s="34"/>
      <c r="N113" s="34"/>
    </row>
    <row r="114" spans="1:14" ht="15" customHeight="1" x14ac:dyDescent="0.25">
      <c r="A114" s="7"/>
      <c r="B114" s="4" t="s">
        <v>149</v>
      </c>
      <c r="C114" s="20" t="s">
        <v>105</v>
      </c>
      <c r="D114" s="7" t="s">
        <v>124</v>
      </c>
      <c r="E114" s="7">
        <v>80</v>
      </c>
      <c r="F114" s="7">
        <v>60</v>
      </c>
      <c r="G114" s="7"/>
      <c r="H114" s="7">
        <f t="shared" si="3"/>
        <v>140</v>
      </c>
      <c r="I114" s="5">
        <v>2.5</v>
      </c>
      <c r="J114" s="25">
        <f t="shared" si="4"/>
        <v>350</v>
      </c>
      <c r="K114" s="34">
        <f t="shared" si="5"/>
        <v>700</v>
      </c>
      <c r="L114" s="34"/>
      <c r="M114" s="34"/>
      <c r="N114" s="34"/>
    </row>
    <row r="115" spans="1:14" ht="15" customHeight="1" x14ac:dyDescent="0.25">
      <c r="A115" s="7"/>
      <c r="B115" s="4" t="s">
        <v>149</v>
      </c>
      <c r="C115" s="20" t="s">
        <v>106</v>
      </c>
      <c r="D115" s="7" t="s">
        <v>124</v>
      </c>
      <c r="E115" s="7">
        <v>120</v>
      </c>
      <c r="F115" s="7">
        <v>60</v>
      </c>
      <c r="G115" s="7">
        <v>100</v>
      </c>
      <c r="H115" s="7">
        <f t="shared" si="3"/>
        <v>280</v>
      </c>
      <c r="I115" s="5">
        <v>2.2999999999999998</v>
      </c>
      <c r="J115" s="25">
        <f t="shared" si="4"/>
        <v>644</v>
      </c>
      <c r="K115" s="34">
        <f t="shared" si="5"/>
        <v>1288</v>
      </c>
      <c r="L115" s="34"/>
      <c r="M115" s="34"/>
      <c r="N115" s="34"/>
    </row>
    <row r="116" spans="1:14" ht="15" customHeight="1" x14ac:dyDescent="0.25">
      <c r="A116" s="7"/>
      <c r="B116" s="4" t="s">
        <v>149</v>
      </c>
      <c r="C116" s="20" t="s">
        <v>107</v>
      </c>
      <c r="D116" s="7" t="s">
        <v>124</v>
      </c>
      <c r="E116" s="7">
        <v>3</v>
      </c>
      <c r="G116" s="7">
        <v>10</v>
      </c>
      <c r="H116" s="7">
        <f t="shared" si="3"/>
        <v>13</v>
      </c>
      <c r="I116" s="5">
        <v>7</v>
      </c>
      <c r="J116" s="25">
        <f t="shared" si="4"/>
        <v>91</v>
      </c>
      <c r="K116" s="34">
        <f t="shared" si="5"/>
        <v>182</v>
      </c>
      <c r="L116" s="34"/>
      <c r="M116" s="34"/>
      <c r="N116" s="34"/>
    </row>
    <row r="117" spans="1:14" ht="15" customHeight="1" x14ac:dyDescent="0.25">
      <c r="A117" s="7"/>
      <c r="B117" s="4" t="s">
        <v>149</v>
      </c>
      <c r="C117" s="20" t="s">
        <v>108</v>
      </c>
      <c r="D117" s="7" t="s">
        <v>124</v>
      </c>
      <c r="E117" s="7">
        <v>2</v>
      </c>
      <c r="G117" s="7">
        <v>10</v>
      </c>
      <c r="H117" s="7">
        <f t="shared" si="3"/>
        <v>12</v>
      </c>
      <c r="I117" s="5">
        <v>15</v>
      </c>
      <c r="J117" s="25">
        <f t="shared" si="4"/>
        <v>180</v>
      </c>
      <c r="K117" s="34">
        <f t="shared" si="5"/>
        <v>360</v>
      </c>
      <c r="L117" s="34"/>
      <c r="M117" s="34"/>
      <c r="N117" s="34"/>
    </row>
    <row r="118" spans="1:14" ht="15" customHeight="1" x14ac:dyDescent="0.25">
      <c r="A118" s="7"/>
      <c r="B118" s="4" t="s">
        <v>149</v>
      </c>
      <c r="C118" s="20" t="s">
        <v>109</v>
      </c>
      <c r="D118" s="7" t="s">
        <v>124</v>
      </c>
      <c r="E118" s="7">
        <v>1</v>
      </c>
      <c r="G118" s="7">
        <v>1</v>
      </c>
      <c r="H118" s="7">
        <f t="shared" si="3"/>
        <v>2</v>
      </c>
      <c r="I118" s="5">
        <v>1700</v>
      </c>
      <c r="J118" s="25">
        <f t="shared" si="4"/>
        <v>3400</v>
      </c>
      <c r="K118" s="34">
        <f t="shared" si="5"/>
        <v>6800</v>
      </c>
      <c r="L118" s="34"/>
      <c r="M118" s="34"/>
      <c r="N118" s="34"/>
    </row>
    <row r="119" spans="1:14" ht="15" customHeight="1" x14ac:dyDescent="0.25">
      <c r="A119" s="7"/>
      <c r="B119" s="4" t="s">
        <v>149</v>
      </c>
      <c r="C119" s="20" t="s">
        <v>110</v>
      </c>
      <c r="D119" s="7" t="s">
        <v>124</v>
      </c>
      <c r="E119" s="7">
        <v>6</v>
      </c>
      <c r="G119" s="7">
        <v>0</v>
      </c>
      <c r="H119" s="7">
        <f t="shared" si="3"/>
        <v>6</v>
      </c>
      <c r="I119" s="5">
        <v>250</v>
      </c>
      <c r="J119" s="25">
        <f t="shared" si="4"/>
        <v>1500</v>
      </c>
      <c r="K119" s="34">
        <f t="shared" si="5"/>
        <v>3000</v>
      </c>
      <c r="L119" s="34"/>
      <c r="M119" s="34"/>
      <c r="N119" s="34"/>
    </row>
    <row r="120" spans="1:14" ht="15" customHeight="1" x14ac:dyDescent="0.25">
      <c r="A120" s="7"/>
      <c r="B120" s="4" t="s">
        <v>149</v>
      </c>
      <c r="C120" s="20" t="s">
        <v>111</v>
      </c>
      <c r="D120" s="7" t="s">
        <v>124</v>
      </c>
      <c r="E120" s="7">
        <v>6</v>
      </c>
      <c r="G120" s="7">
        <v>6</v>
      </c>
      <c r="H120" s="7">
        <f t="shared" si="3"/>
        <v>12</v>
      </c>
      <c r="I120" s="5">
        <v>6</v>
      </c>
      <c r="J120" s="25">
        <f t="shared" si="4"/>
        <v>72</v>
      </c>
      <c r="K120" s="34">
        <f t="shared" si="5"/>
        <v>144</v>
      </c>
      <c r="L120" s="34"/>
      <c r="M120" s="34"/>
      <c r="N120" s="34"/>
    </row>
    <row r="121" spans="1:14" ht="15" customHeight="1" x14ac:dyDescent="0.25">
      <c r="A121" s="7"/>
      <c r="B121" s="4" t="s">
        <v>149</v>
      </c>
      <c r="C121" s="20" t="s">
        <v>112</v>
      </c>
      <c r="D121" s="7" t="s">
        <v>124</v>
      </c>
      <c r="E121" s="7">
        <v>1</v>
      </c>
      <c r="F121" s="7">
        <v>1</v>
      </c>
      <c r="G121" s="7">
        <v>0</v>
      </c>
      <c r="H121" s="7">
        <f t="shared" si="3"/>
        <v>2</v>
      </c>
      <c r="I121" s="5">
        <v>50</v>
      </c>
      <c r="J121" s="25">
        <f t="shared" si="4"/>
        <v>100</v>
      </c>
      <c r="K121" s="34">
        <f t="shared" si="5"/>
        <v>200</v>
      </c>
      <c r="L121" s="34"/>
      <c r="M121" s="34"/>
      <c r="N121" s="34"/>
    </row>
    <row r="122" spans="1:14" ht="15" customHeight="1" x14ac:dyDescent="0.25">
      <c r="A122" s="7"/>
      <c r="B122" s="4" t="s">
        <v>149</v>
      </c>
      <c r="C122" s="20" t="s">
        <v>113</v>
      </c>
      <c r="D122" s="7" t="s">
        <v>129</v>
      </c>
      <c r="E122" s="7">
        <v>500</v>
      </c>
      <c r="G122" s="7">
        <v>1000</v>
      </c>
      <c r="H122" s="7">
        <f t="shared" si="3"/>
        <v>1500</v>
      </c>
      <c r="I122" s="5">
        <v>3.7999999999999999E-2</v>
      </c>
      <c r="J122" s="25">
        <f t="shared" si="4"/>
        <v>57</v>
      </c>
      <c r="K122" s="34">
        <f t="shared" si="5"/>
        <v>114</v>
      </c>
      <c r="L122" s="34"/>
      <c r="M122" s="34"/>
      <c r="N122" s="34"/>
    </row>
    <row r="123" spans="1:14" ht="15" customHeight="1" x14ac:dyDescent="0.25">
      <c r="A123" s="7"/>
      <c r="B123" s="4" t="s">
        <v>149</v>
      </c>
      <c r="C123" s="20" t="s">
        <v>114</v>
      </c>
      <c r="D123" s="7" t="s">
        <v>126</v>
      </c>
      <c r="E123" s="7"/>
      <c r="F123" s="7">
        <v>384</v>
      </c>
      <c r="G123" s="7"/>
      <c r="H123" s="7">
        <f t="shared" si="3"/>
        <v>384</v>
      </c>
      <c r="I123" s="5">
        <f>600/96</f>
        <v>6.25</v>
      </c>
      <c r="J123" s="25">
        <f t="shared" si="4"/>
        <v>2400</v>
      </c>
      <c r="K123" s="34">
        <f t="shared" si="5"/>
        <v>4800</v>
      </c>
      <c r="L123" s="34"/>
      <c r="M123" s="34"/>
      <c r="N123" s="34"/>
    </row>
    <row r="124" spans="1:14" ht="15" customHeight="1" x14ac:dyDescent="0.25">
      <c r="A124" s="7"/>
      <c r="B124" s="4" t="s">
        <v>149</v>
      </c>
      <c r="C124" s="20" t="s">
        <v>115</v>
      </c>
      <c r="D124" s="7" t="s">
        <v>135</v>
      </c>
      <c r="E124" s="7"/>
      <c r="F124" s="7">
        <v>2</v>
      </c>
      <c r="G124" s="7"/>
      <c r="H124" s="7">
        <v>2</v>
      </c>
      <c r="I124" s="5">
        <v>200</v>
      </c>
      <c r="J124" s="25">
        <f t="shared" si="4"/>
        <v>400</v>
      </c>
      <c r="K124" s="34">
        <f t="shared" si="5"/>
        <v>800</v>
      </c>
      <c r="L124" s="34"/>
      <c r="M124" s="34"/>
      <c r="N124" s="34"/>
    </row>
    <row r="125" spans="1:14" ht="15" customHeight="1" x14ac:dyDescent="0.25">
      <c r="A125" s="7"/>
      <c r="B125" s="4" t="s">
        <v>149</v>
      </c>
      <c r="C125" s="20" t="s">
        <v>116</v>
      </c>
      <c r="D125" s="7" t="s">
        <v>136</v>
      </c>
      <c r="E125" s="7"/>
      <c r="F125" s="7">
        <v>10</v>
      </c>
      <c r="G125" s="7"/>
      <c r="H125" s="7">
        <v>10</v>
      </c>
      <c r="I125" s="5">
        <v>5</v>
      </c>
      <c r="J125" s="25">
        <f t="shared" si="4"/>
        <v>50</v>
      </c>
      <c r="K125" s="34">
        <f t="shared" si="5"/>
        <v>100</v>
      </c>
      <c r="L125" s="34"/>
      <c r="M125" s="34"/>
      <c r="N125" s="34"/>
    </row>
    <row r="126" spans="1:14" ht="15" customHeight="1" x14ac:dyDescent="0.25">
      <c r="A126" s="7"/>
      <c r="B126" s="4" t="s">
        <v>149</v>
      </c>
      <c r="C126" s="20" t="s">
        <v>117</v>
      </c>
      <c r="D126" s="7" t="s">
        <v>132</v>
      </c>
      <c r="E126" s="7"/>
      <c r="F126" s="7">
        <v>500</v>
      </c>
      <c r="G126" s="7"/>
      <c r="H126" s="7">
        <f t="shared" si="3"/>
        <v>500</v>
      </c>
      <c r="I126" s="5">
        <v>0.5</v>
      </c>
      <c r="J126" s="25">
        <f t="shared" si="4"/>
        <v>250</v>
      </c>
      <c r="K126" s="34">
        <f t="shared" si="5"/>
        <v>500</v>
      </c>
      <c r="L126" s="34"/>
      <c r="M126" s="34"/>
      <c r="N126" s="34"/>
    </row>
    <row r="127" spans="1:14" ht="15" customHeight="1" x14ac:dyDescent="0.25">
      <c r="A127" s="7"/>
      <c r="B127" s="4" t="s">
        <v>149</v>
      </c>
      <c r="C127" s="20" t="s">
        <v>118</v>
      </c>
      <c r="D127" s="7">
        <v>0</v>
      </c>
      <c r="E127" s="7"/>
      <c r="F127" s="7">
        <v>6</v>
      </c>
      <c r="G127" s="7"/>
      <c r="H127" s="7">
        <v>6</v>
      </c>
      <c r="I127" s="5">
        <v>400</v>
      </c>
      <c r="J127" s="25">
        <f t="shared" si="4"/>
        <v>2400</v>
      </c>
      <c r="K127" s="34">
        <f t="shared" si="5"/>
        <v>4800</v>
      </c>
      <c r="L127" s="34"/>
      <c r="M127" s="34"/>
      <c r="N127" s="34"/>
    </row>
    <row r="128" spans="1:14" ht="15" customHeight="1" x14ac:dyDescent="0.25">
      <c r="A128" s="7"/>
      <c r="B128" s="4" t="s">
        <v>149</v>
      </c>
      <c r="C128" s="20" t="s">
        <v>119</v>
      </c>
      <c r="D128" s="7" t="s">
        <v>129</v>
      </c>
      <c r="E128" s="7">
        <v>100</v>
      </c>
      <c r="G128" s="7"/>
      <c r="H128" s="7">
        <f>SUM(E128:G128)</f>
        <v>100</v>
      </c>
      <c r="I128" s="5">
        <v>3.1</v>
      </c>
      <c r="J128" s="25">
        <f t="shared" si="4"/>
        <v>310</v>
      </c>
      <c r="K128" s="34">
        <f t="shared" si="5"/>
        <v>620</v>
      </c>
      <c r="L128" s="34"/>
      <c r="M128" s="34"/>
      <c r="N128" s="34"/>
    </row>
    <row r="129" spans="1:130" ht="15" customHeight="1" x14ac:dyDescent="0.25">
      <c r="A129" s="7"/>
      <c r="B129" s="4" t="s">
        <v>149</v>
      </c>
      <c r="C129" s="20" t="s">
        <v>120</v>
      </c>
      <c r="D129" s="7" t="s">
        <v>124</v>
      </c>
      <c r="E129" s="7">
        <v>20</v>
      </c>
      <c r="G129" s="7"/>
      <c r="H129" s="7">
        <f>SUM(E129:G129)</f>
        <v>20</v>
      </c>
      <c r="I129" s="5">
        <v>14</v>
      </c>
      <c r="J129" s="25">
        <f t="shared" si="4"/>
        <v>280</v>
      </c>
      <c r="K129" s="34">
        <f t="shared" si="5"/>
        <v>560</v>
      </c>
      <c r="L129" s="34"/>
      <c r="M129" s="34"/>
      <c r="N129" s="34"/>
    </row>
    <row r="130" spans="1:130" ht="15" customHeight="1" x14ac:dyDescent="0.25">
      <c r="A130" s="7"/>
      <c r="B130" s="4" t="s">
        <v>149</v>
      </c>
      <c r="C130" s="20" t="s">
        <v>121</v>
      </c>
      <c r="D130" s="7" t="s">
        <v>128</v>
      </c>
      <c r="E130" s="7"/>
      <c r="G130" s="7"/>
      <c r="H130" s="7">
        <f>SUM(E130:G130)</f>
        <v>0</v>
      </c>
      <c r="I130" s="5">
        <v>6.5</v>
      </c>
      <c r="J130" s="25">
        <f>H130*I130</f>
        <v>0</v>
      </c>
      <c r="K130" s="34">
        <f t="shared" si="5"/>
        <v>0</v>
      </c>
      <c r="L130" s="34"/>
      <c r="M130" s="34"/>
      <c r="N130" s="34"/>
    </row>
    <row r="131" spans="1:130" ht="15" customHeight="1" x14ac:dyDescent="0.25">
      <c r="A131" s="7"/>
      <c r="B131" s="4" t="s">
        <v>149</v>
      </c>
      <c r="C131" s="20" t="s">
        <v>122</v>
      </c>
      <c r="D131" s="7" t="s">
        <v>137</v>
      </c>
      <c r="E131" s="7">
        <v>10</v>
      </c>
      <c r="F131" s="7">
        <v>10</v>
      </c>
      <c r="G131" s="7">
        <v>10</v>
      </c>
      <c r="H131" s="7">
        <f>SUM(E131:G131)</f>
        <v>30</v>
      </c>
      <c r="I131" s="5">
        <v>1000</v>
      </c>
      <c r="J131" s="25">
        <f t="shared" si="4"/>
        <v>30000</v>
      </c>
      <c r="K131" s="34">
        <f t="shared" si="5"/>
        <v>60000</v>
      </c>
      <c r="L131" s="34"/>
      <c r="M131" s="34"/>
      <c r="N131" s="34"/>
    </row>
    <row r="132" spans="1:130" s="36" customFormat="1" ht="15" customHeight="1" x14ac:dyDescent="0.25">
      <c r="A132" s="48"/>
      <c r="B132" s="49"/>
      <c r="C132" s="15"/>
      <c r="D132" s="14"/>
      <c r="E132" s="14"/>
      <c r="F132" s="14"/>
      <c r="G132" s="14"/>
      <c r="H132" s="14"/>
      <c r="I132" s="14"/>
      <c r="J132" s="26">
        <f>SUM(J10:J131)</f>
        <v>93140.906000000017</v>
      </c>
      <c r="K132" s="34">
        <f>SUM(K10:K131)</f>
        <v>186281.81200000003</v>
      </c>
      <c r="L132" s="55"/>
      <c r="M132" s="34"/>
      <c r="N132" s="34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7"/>
    </row>
    <row r="133" spans="1:130" s="30" customFormat="1" x14ac:dyDescent="0.25">
      <c r="B133" s="42"/>
      <c r="C133" s="43"/>
      <c r="F133" s="44"/>
      <c r="J133" s="45"/>
      <c r="M133" s="32"/>
    </row>
    <row r="134" spans="1:130" s="30" customFormat="1" x14ac:dyDescent="0.25">
      <c r="B134" s="42"/>
      <c r="C134" s="46"/>
      <c r="F134" s="44"/>
      <c r="J134" s="45"/>
    </row>
    <row r="135" spans="1:130" s="30" customFormat="1" x14ac:dyDescent="0.25">
      <c r="C135" s="47"/>
      <c r="J135" s="45"/>
    </row>
    <row r="136" spans="1:130" s="30" customFormat="1" x14ac:dyDescent="0.25">
      <c r="C136" s="47"/>
      <c r="J136" s="45"/>
    </row>
    <row r="137" spans="1:130" s="30" customFormat="1" x14ac:dyDescent="0.25">
      <c r="C137" s="47"/>
      <c r="J137" s="45"/>
    </row>
    <row r="138" spans="1:130" s="30" customFormat="1" x14ac:dyDescent="0.25">
      <c r="C138" s="47"/>
      <c r="J138" s="45"/>
    </row>
    <row r="139" spans="1:130" s="30" customFormat="1" x14ac:dyDescent="0.25">
      <c r="C139" s="47"/>
      <c r="J139" s="45"/>
    </row>
    <row r="140" spans="1:130" s="30" customFormat="1" x14ac:dyDescent="0.25">
      <c r="C140" s="47"/>
      <c r="J140" s="45"/>
    </row>
    <row r="141" spans="1:130" s="30" customFormat="1" x14ac:dyDescent="0.25">
      <c r="C141" s="47"/>
      <c r="J141" s="45"/>
    </row>
    <row r="142" spans="1:130" s="30" customFormat="1" x14ac:dyDescent="0.25">
      <c r="C142" s="47"/>
      <c r="J142" s="45"/>
    </row>
    <row r="143" spans="1:130" s="30" customFormat="1" x14ac:dyDescent="0.25">
      <c r="C143" s="47"/>
      <c r="J143" s="45"/>
    </row>
    <row r="144" spans="1:130" s="30" customFormat="1" x14ac:dyDescent="0.25">
      <c r="C144" s="47"/>
      <c r="J144" s="45"/>
    </row>
    <row r="145" spans="2:130" s="30" customFormat="1" x14ac:dyDescent="0.25">
      <c r="C145" s="47"/>
      <c r="J145" s="45"/>
    </row>
    <row r="146" spans="2:130" s="30" customFormat="1" x14ac:dyDescent="0.25">
      <c r="C146" s="47"/>
      <c r="J146" s="45"/>
    </row>
    <row r="147" spans="2:130" s="30" customFormat="1" x14ac:dyDescent="0.25">
      <c r="C147" s="47"/>
      <c r="J147" s="45"/>
    </row>
    <row r="148" spans="2:130" s="30" customFormat="1" x14ac:dyDescent="0.25">
      <c r="C148" s="47"/>
      <c r="J148" s="45"/>
    </row>
    <row r="149" spans="2:130" s="30" customFormat="1" x14ac:dyDescent="0.25">
      <c r="C149" s="47"/>
      <c r="J149" s="45"/>
    </row>
    <row r="150" spans="2:130" s="30" customFormat="1" x14ac:dyDescent="0.25">
      <c r="C150" s="47"/>
      <c r="J150" s="45"/>
    </row>
    <row r="151" spans="2:130" s="30" customFormat="1" x14ac:dyDescent="0.25">
      <c r="C151" s="47"/>
      <c r="J151" s="45"/>
    </row>
    <row r="152" spans="2:130" s="30" customFormat="1" x14ac:dyDescent="0.25">
      <c r="C152" s="47"/>
      <c r="J152" s="45"/>
    </row>
    <row r="153" spans="2:130" s="30" customFormat="1" x14ac:dyDescent="0.25">
      <c r="C153" s="47"/>
      <c r="J153" s="45"/>
    </row>
    <row r="154" spans="2:130" s="30" customFormat="1" x14ac:dyDescent="0.25">
      <c r="C154" s="47"/>
      <c r="J154" s="45"/>
    </row>
    <row r="155" spans="2:130" s="38" customFormat="1" x14ac:dyDescent="0.25">
      <c r="C155" s="39"/>
      <c r="J155" s="40"/>
      <c r="K155" s="31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41"/>
    </row>
    <row r="156" spans="2:130" x14ac:dyDescent="0.25">
      <c r="B156" s="11"/>
      <c r="C156" s="22"/>
      <c r="F156" s="11"/>
      <c r="J156" s="27"/>
    </row>
    <row r="157" spans="2:130" x14ac:dyDescent="0.25">
      <c r="B157" s="11"/>
      <c r="C157" s="22"/>
      <c r="F157" s="11"/>
      <c r="J157" s="27"/>
    </row>
    <row r="158" spans="2:130" x14ac:dyDescent="0.25">
      <c r="B158" s="11"/>
      <c r="C158" s="22"/>
      <c r="F158" s="11"/>
      <c r="J158" s="27"/>
    </row>
    <row r="159" spans="2:130" x14ac:dyDescent="0.25">
      <c r="B159" s="11"/>
      <c r="C159" s="22"/>
      <c r="F159" s="11"/>
      <c r="J159" s="27"/>
    </row>
    <row r="160" spans="2:130" x14ac:dyDescent="0.25">
      <c r="B160" s="11"/>
      <c r="C160" s="22"/>
      <c r="F160" s="11"/>
      <c r="J160" s="27"/>
    </row>
    <row r="161" spans="2:10" x14ac:dyDescent="0.25">
      <c r="B161" s="11"/>
      <c r="C161" s="22"/>
      <c r="F161" s="11"/>
      <c r="J161" s="27"/>
    </row>
    <row r="162" spans="2:10" x14ac:dyDescent="0.25">
      <c r="B162" s="11"/>
      <c r="C162" s="22"/>
      <c r="F162" s="11"/>
      <c r="J162" s="27"/>
    </row>
    <row r="163" spans="2:10" x14ac:dyDescent="0.25">
      <c r="B163" s="11"/>
      <c r="C163" s="22"/>
      <c r="F163" s="11"/>
      <c r="J163" s="27"/>
    </row>
    <row r="164" spans="2:10" x14ac:dyDescent="0.25">
      <c r="B164" s="11"/>
      <c r="C164" s="22"/>
      <c r="F164" s="11"/>
      <c r="J164" s="27"/>
    </row>
    <row r="165" spans="2:10" x14ac:dyDescent="0.25">
      <c r="B165" s="11"/>
      <c r="C165" s="22"/>
      <c r="F165" s="11"/>
      <c r="J165" s="27"/>
    </row>
    <row r="166" spans="2:10" x14ac:dyDescent="0.25">
      <c r="B166" s="11"/>
      <c r="C166" s="22"/>
      <c r="F166" s="11"/>
      <c r="J166" s="27"/>
    </row>
    <row r="167" spans="2:10" x14ac:dyDescent="0.25">
      <c r="B167" s="11"/>
      <c r="C167" s="22"/>
      <c r="F167" s="11"/>
      <c r="J167" s="27"/>
    </row>
    <row r="168" spans="2:10" x14ac:dyDescent="0.25">
      <c r="B168" s="11"/>
      <c r="C168" s="22"/>
      <c r="F168" s="11"/>
      <c r="J168" s="27"/>
    </row>
    <row r="169" spans="2:10" x14ac:dyDescent="0.25">
      <c r="B169" s="11"/>
      <c r="C169" s="22"/>
      <c r="F169" s="11"/>
      <c r="J169" s="27"/>
    </row>
    <row r="170" spans="2:10" x14ac:dyDescent="0.25">
      <c r="B170" s="11"/>
      <c r="C170" s="22"/>
      <c r="F170" s="11"/>
      <c r="J170" s="27"/>
    </row>
    <row r="171" spans="2:10" x14ac:dyDescent="0.25">
      <c r="B171" s="11"/>
      <c r="C171" s="22"/>
      <c r="F171" s="11"/>
      <c r="J171" s="27"/>
    </row>
    <row r="172" spans="2:10" x14ac:dyDescent="0.25">
      <c r="B172" s="11"/>
      <c r="C172" s="22"/>
      <c r="F172" s="11"/>
      <c r="J172" s="27"/>
    </row>
    <row r="173" spans="2:10" x14ac:dyDescent="0.25">
      <c r="B173" s="11"/>
      <c r="C173" s="22"/>
      <c r="F173" s="11"/>
      <c r="J173" s="27"/>
    </row>
    <row r="174" spans="2:10" x14ac:dyDescent="0.25">
      <c r="B174" s="11"/>
      <c r="C174" s="22"/>
      <c r="F174" s="11"/>
      <c r="J174" s="27"/>
    </row>
    <row r="175" spans="2:10" x14ac:dyDescent="0.25">
      <c r="B175" s="11"/>
      <c r="C175" s="22"/>
      <c r="F175" s="11"/>
      <c r="J175" s="27"/>
    </row>
    <row r="176" spans="2:10" x14ac:dyDescent="0.25">
      <c r="B176" s="11"/>
      <c r="C176" s="22"/>
      <c r="F176" s="11"/>
      <c r="J176" s="27"/>
    </row>
    <row r="177" spans="2:10" x14ac:dyDescent="0.25">
      <c r="B177" s="11"/>
      <c r="C177" s="22"/>
      <c r="F177" s="11"/>
      <c r="J177" s="27"/>
    </row>
    <row r="178" spans="2:10" x14ac:dyDescent="0.25">
      <c r="B178" s="11"/>
      <c r="C178" s="22"/>
      <c r="F178" s="11"/>
      <c r="J178" s="27"/>
    </row>
    <row r="179" spans="2:10" x14ac:dyDescent="0.25">
      <c r="B179" s="11"/>
      <c r="C179" s="22"/>
      <c r="F179" s="11"/>
      <c r="J179" s="27"/>
    </row>
    <row r="180" spans="2:10" x14ac:dyDescent="0.25">
      <c r="B180" s="11"/>
      <c r="C180" s="22"/>
      <c r="F180" s="11"/>
      <c r="J180" s="27"/>
    </row>
    <row r="181" spans="2:10" x14ac:dyDescent="0.25">
      <c r="B181" s="11"/>
      <c r="C181" s="22"/>
      <c r="F181" s="11"/>
      <c r="J181" s="27"/>
    </row>
    <row r="182" spans="2:10" x14ac:dyDescent="0.25">
      <c r="B182" s="11"/>
      <c r="C182" s="22"/>
      <c r="F182" s="11"/>
      <c r="J182" s="27"/>
    </row>
    <row r="183" spans="2:10" x14ac:dyDescent="0.25">
      <c r="B183" s="11"/>
      <c r="C183" s="22"/>
      <c r="F183" s="11"/>
      <c r="J183" s="27"/>
    </row>
    <row r="184" spans="2:10" x14ac:dyDescent="0.25">
      <c r="B184" s="11"/>
      <c r="C184" s="22"/>
      <c r="F184" s="11"/>
      <c r="J184" s="27"/>
    </row>
    <row r="185" spans="2:10" x14ac:dyDescent="0.25">
      <c r="B185" s="11"/>
      <c r="C185" s="22"/>
      <c r="F185" s="11"/>
      <c r="J185" s="27"/>
    </row>
    <row r="186" spans="2:10" x14ac:dyDescent="0.25">
      <c r="B186" s="11"/>
      <c r="C186" s="22"/>
      <c r="F186" s="11"/>
      <c r="J186" s="27"/>
    </row>
    <row r="187" spans="2:10" x14ac:dyDescent="0.25">
      <c r="B187" s="11"/>
      <c r="C187" s="22"/>
      <c r="F187" s="11"/>
      <c r="J187" s="27"/>
    </row>
    <row r="188" spans="2:10" x14ac:dyDescent="0.25">
      <c r="B188" s="11"/>
      <c r="C188" s="22"/>
      <c r="F188" s="11"/>
      <c r="J188" s="27"/>
    </row>
    <row r="189" spans="2:10" x14ac:dyDescent="0.25">
      <c r="B189" s="11"/>
      <c r="C189" s="22"/>
      <c r="F189" s="11"/>
      <c r="J189" s="27"/>
    </row>
    <row r="190" spans="2:10" x14ac:dyDescent="0.25">
      <c r="B190" s="11"/>
      <c r="C190" s="22"/>
      <c r="F190" s="11"/>
      <c r="J190" s="27"/>
    </row>
    <row r="191" spans="2:10" x14ac:dyDescent="0.25">
      <c r="B191" s="11"/>
      <c r="C191" s="22"/>
      <c r="F191" s="11"/>
      <c r="J191" s="27"/>
    </row>
    <row r="192" spans="2:10" x14ac:dyDescent="0.25">
      <c r="B192" s="11"/>
      <c r="C192" s="22"/>
      <c r="F192" s="11"/>
      <c r="J192" s="27"/>
    </row>
    <row r="193" spans="2:10" x14ac:dyDescent="0.25">
      <c r="B193" s="11"/>
      <c r="C193" s="22"/>
      <c r="F193" s="11"/>
      <c r="J193" s="27"/>
    </row>
    <row r="194" spans="2:10" x14ac:dyDescent="0.25">
      <c r="B194" s="11"/>
      <c r="C194" s="22"/>
      <c r="F194" s="11"/>
      <c r="J194" s="27"/>
    </row>
    <row r="195" spans="2:10" x14ac:dyDescent="0.25">
      <c r="B195" s="11"/>
      <c r="C195" s="22"/>
      <c r="F195" s="11"/>
      <c r="J195" s="27"/>
    </row>
    <row r="196" spans="2:10" x14ac:dyDescent="0.25">
      <c r="B196" s="11"/>
      <c r="C196" s="22"/>
      <c r="F196" s="11"/>
      <c r="J196" s="27"/>
    </row>
    <row r="197" spans="2:10" x14ac:dyDescent="0.25">
      <c r="B197" s="11"/>
      <c r="C197" s="22"/>
      <c r="F197" s="11"/>
      <c r="J197" s="27"/>
    </row>
    <row r="198" spans="2:10" x14ac:dyDescent="0.25">
      <c r="B198" s="11"/>
      <c r="C198" s="22"/>
      <c r="F198" s="11"/>
      <c r="J198" s="27"/>
    </row>
    <row r="199" spans="2:10" x14ac:dyDescent="0.25">
      <c r="B199" s="11"/>
      <c r="C199" s="22"/>
      <c r="F199" s="11"/>
      <c r="J199" s="27"/>
    </row>
    <row r="200" spans="2:10" x14ac:dyDescent="0.25">
      <c r="B200" s="11"/>
      <c r="C200" s="22"/>
      <c r="F200" s="11"/>
      <c r="J200" s="27"/>
    </row>
    <row r="201" spans="2:10" x14ac:dyDescent="0.25">
      <c r="B201" s="11"/>
      <c r="C201" s="22"/>
      <c r="F201" s="11"/>
      <c r="J201" s="27"/>
    </row>
    <row r="202" spans="2:10" x14ac:dyDescent="0.25">
      <c r="B202" s="11"/>
      <c r="C202" s="22"/>
      <c r="F202" s="11"/>
      <c r="J202" s="27"/>
    </row>
    <row r="203" spans="2:10" x14ac:dyDescent="0.25">
      <c r="B203" s="11"/>
      <c r="C203" s="22"/>
      <c r="F203" s="11"/>
      <c r="J203" s="27"/>
    </row>
    <row r="204" spans="2:10" x14ac:dyDescent="0.25">
      <c r="B204" s="11"/>
      <c r="C204" s="22"/>
      <c r="F204" s="11"/>
      <c r="J204" s="27"/>
    </row>
    <row r="205" spans="2:10" x14ac:dyDescent="0.25">
      <c r="B205" s="11"/>
      <c r="C205" s="22"/>
      <c r="F205" s="11"/>
      <c r="J205" s="27"/>
    </row>
    <row r="206" spans="2:10" x14ac:dyDescent="0.25">
      <c r="B206" s="11"/>
      <c r="C206" s="22"/>
      <c r="F206" s="11"/>
      <c r="J206" s="27"/>
    </row>
    <row r="207" spans="2:10" x14ac:dyDescent="0.25">
      <c r="B207" s="11"/>
      <c r="C207" s="22"/>
      <c r="F207" s="11"/>
      <c r="J207" s="27"/>
    </row>
    <row r="208" spans="2:10" x14ac:dyDescent="0.25">
      <c r="B208" s="11"/>
      <c r="C208" s="22"/>
      <c r="F208" s="11"/>
      <c r="J208" s="27"/>
    </row>
    <row r="209" spans="2:10" x14ac:dyDescent="0.25">
      <c r="B209" s="11"/>
      <c r="C209" s="22"/>
      <c r="F209" s="11"/>
      <c r="J209" s="27"/>
    </row>
    <row r="210" spans="2:10" x14ac:dyDescent="0.25">
      <c r="B210" s="11"/>
      <c r="C210" s="22"/>
      <c r="F210" s="11"/>
      <c r="J210" s="27"/>
    </row>
    <row r="211" spans="2:10" x14ac:dyDescent="0.25">
      <c r="B211" s="11"/>
      <c r="C211" s="22"/>
      <c r="F211" s="11"/>
      <c r="J211" s="27"/>
    </row>
    <row r="212" spans="2:10" x14ac:dyDescent="0.25">
      <c r="B212" s="11"/>
      <c r="C212" s="22"/>
      <c r="F212" s="11"/>
      <c r="J212" s="27"/>
    </row>
  </sheetData>
  <pageMargins left="0.70866141732283472" right="0.70866141732283472" top="0.74803149606299213" bottom="0.74803149606299213" header="0.31496062992125984" footer="0.31496062992125984"/>
  <pageSetup paperSize="8" scale="1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Chieppa</dc:creator>
  <cp:lastModifiedBy>Locicero Venera</cp:lastModifiedBy>
  <cp:lastPrinted>2019-01-16T11:26:31Z</cp:lastPrinted>
  <dcterms:created xsi:type="dcterms:W3CDTF">2017-07-27T11:00:19Z</dcterms:created>
  <dcterms:modified xsi:type="dcterms:W3CDTF">2019-02-06T10:12:01Z</dcterms:modified>
</cp:coreProperties>
</file>